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tabRatio="696" firstSheet="6" activeTab="15"/>
  </bookViews>
  <sheets>
    <sheet name="Naslovnica (2)" sheetId="1" r:id="rId1"/>
    <sheet name="OU_DEMONT_RUSENJA (2)" sheetId="2" r:id="rId2"/>
    <sheet name="1 pripremni radovi" sheetId="3" r:id="rId3"/>
    <sheet name="OU_SKELARSKI RADOVI" sheetId="4" r:id="rId4"/>
    <sheet name="2 skela" sheetId="5" r:id="rId5"/>
    <sheet name="OU_ZIDARSKI" sheetId="6" r:id="rId6"/>
    <sheet name="3 zidarski radovi" sheetId="7" r:id="rId7"/>
    <sheet name="OU_BETON" sheetId="8" r:id="rId8"/>
    <sheet name="4 betonski radovi" sheetId="9" r:id="rId9"/>
    <sheet name="OU_METAL" sheetId="10" r:id="rId10"/>
    <sheet name="6 metalna konstrukcija" sheetId="11" r:id="rId11"/>
    <sheet name="OU_TESARSKI" sheetId="12" r:id="rId12"/>
    <sheet name="A03_TESARSKI" sheetId="13" r:id="rId13"/>
    <sheet name="OU_IZOLAT" sheetId="14" r:id="rId14"/>
    <sheet name="izolaterski" sheetId="15" r:id="rId15"/>
    <sheet name="rekap" sheetId="16" r:id="rId16"/>
  </sheets>
  <externalReferences>
    <externalReference r:id="rId19"/>
    <externalReference r:id="rId20"/>
    <externalReference r:id="rId21"/>
    <externalReference r:id="rId22"/>
    <externalReference r:id="rId23"/>
  </externalReferences>
  <definedNames>
    <definedName name="__________ko1">'[1]01'!#REF!</definedName>
    <definedName name="__________ko15">'[1]15'!#REF!</definedName>
    <definedName name="__________ko16">'[1]16'!#REF!</definedName>
    <definedName name="__________ko19">'[1]19'!#REF!</definedName>
    <definedName name="__________ko2">'[1]02'!#REF!</definedName>
    <definedName name="__________ko21">'[1]21'!#REF!</definedName>
    <definedName name="__________ko22">'[1]22'!#REF!</definedName>
    <definedName name="__________ko23">'[1]23'!#REF!</definedName>
    <definedName name="__________ko24">'[1]24'!#REF!</definedName>
    <definedName name="__________ko26">'[1]26'!#REF!</definedName>
    <definedName name="__________ko3">'[1]03'!#REF!</definedName>
    <definedName name="__________ko35">'[1]35'!#REF!</definedName>
    <definedName name="__________ko39">'[1]39'!#REF!</definedName>
    <definedName name="__________ko40">'[1]40'!#REF!</definedName>
    <definedName name="__________ko6">#REF!</definedName>
    <definedName name="__________ko7">'[1]07'!#REF!</definedName>
    <definedName name="__________RR131">#REF!</definedName>
    <definedName name="_________ko1">'[1]01'!#REF!</definedName>
    <definedName name="_________ko15">'[1]15'!#REF!</definedName>
    <definedName name="_________ko16">'[1]16'!#REF!</definedName>
    <definedName name="_________ko19">'[1]19'!#REF!</definedName>
    <definedName name="_________ko2">'[1]02'!#REF!</definedName>
    <definedName name="_________ko21">'[1]21'!#REF!</definedName>
    <definedName name="_________ko22">'[1]22'!#REF!</definedName>
    <definedName name="_________ko23">'[1]23'!#REF!</definedName>
    <definedName name="_________ko24">'[1]24'!#REF!</definedName>
    <definedName name="_________ko26">'[1]26'!#REF!</definedName>
    <definedName name="_________ko3">'[1]03'!#REF!</definedName>
    <definedName name="_________ko35">'[1]35'!#REF!</definedName>
    <definedName name="_________ko39">'[1]39'!#REF!</definedName>
    <definedName name="_________ko40">'[1]40'!#REF!</definedName>
    <definedName name="_________ko6">#REF!</definedName>
    <definedName name="_________ko7">'[1]07'!#REF!</definedName>
    <definedName name="_________RR131">#REF!</definedName>
    <definedName name="________ko1" localSheetId="13">'[1]01'!#REF!</definedName>
    <definedName name="________ko15" localSheetId="13">'[1]15'!#REF!</definedName>
    <definedName name="________ko16" localSheetId="13">'[1]16'!#REF!</definedName>
    <definedName name="________ko19" localSheetId="13">'[1]19'!#REF!</definedName>
    <definedName name="________ko2" localSheetId="13">'[1]02'!#REF!</definedName>
    <definedName name="________ko21" localSheetId="13">'[1]21'!#REF!</definedName>
    <definedName name="________ko22" localSheetId="13">'[1]22'!#REF!</definedName>
    <definedName name="________ko23" localSheetId="13">'[1]23'!#REF!</definedName>
    <definedName name="________ko24" localSheetId="13">'[1]24'!#REF!</definedName>
    <definedName name="________ko26" localSheetId="13">'[1]26'!#REF!</definedName>
    <definedName name="________ko3" localSheetId="13">'[1]03'!#REF!</definedName>
    <definedName name="________ko35" localSheetId="13">'[1]35'!#REF!</definedName>
    <definedName name="________ko39" localSheetId="13">'[1]39'!#REF!</definedName>
    <definedName name="________ko40" localSheetId="13">'[1]40'!#REF!</definedName>
    <definedName name="________ko6" localSheetId="13">#REF!</definedName>
    <definedName name="________ko7" localSheetId="13">'[1]07'!#REF!</definedName>
    <definedName name="________RR131" localSheetId="13">#REF!</definedName>
    <definedName name="_______ko1">'[1]01'!#REF!</definedName>
    <definedName name="_______ko15">'[1]15'!#REF!</definedName>
    <definedName name="_______ko16">'[1]16'!#REF!</definedName>
    <definedName name="_______ko19">'[1]19'!#REF!</definedName>
    <definedName name="_______ko2">'[1]02'!#REF!</definedName>
    <definedName name="_______ko21">'[1]21'!#REF!</definedName>
    <definedName name="_______ko22">'[1]22'!#REF!</definedName>
    <definedName name="_______ko23">'[1]23'!#REF!</definedName>
    <definedName name="_______ko24">'[1]24'!#REF!</definedName>
    <definedName name="_______ko26">'[1]26'!#REF!</definedName>
    <definedName name="_______ko3">'[1]03'!#REF!</definedName>
    <definedName name="_______ko35">'[1]35'!#REF!</definedName>
    <definedName name="_______ko39">'[1]39'!#REF!</definedName>
    <definedName name="_______ko40">'[1]40'!#REF!</definedName>
    <definedName name="_______ko6">#REF!</definedName>
    <definedName name="_______ko7">'[1]07'!#REF!</definedName>
    <definedName name="_______RR131">#REF!</definedName>
    <definedName name="______ko1">'[1]01'!#REF!</definedName>
    <definedName name="______ko15">'[1]15'!#REF!</definedName>
    <definedName name="______ko16">'[1]16'!#REF!</definedName>
    <definedName name="______ko19">'[1]19'!#REF!</definedName>
    <definedName name="______ko2">'[1]02'!#REF!</definedName>
    <definedName name="______ko21">'[1]21'!#REF!</definedName>
    <definedName name="______ko22">'[1]22'!#REF!</definedName>
    <definedName name="______ko23">'[1]23'!#REF!</definedName>
    <definedName name="______ko24">'[1]24'!#REF!</definedName>
    <definedName name="______ko26">'[1]26'!#REF!</definedName>
    <definedName name="______ko3">'[1]03'!#REF!</definedName>
    <definedName name="______ko35">'[1]35'!#REF!</definedName>
    <definedName name="______ko39">'[1]39'!#REF!</definedName>
    <definedName name="______ko40">'[1]40'!#REF!</definedName>
    <definedName name="______ko6">#REF!</definedName>
    <definedName name="______ko7">'[1]07'!#REF!</definedName>
    <definedName name="______RR131">#REF!</definedName>
    <definedName name="_____ko1">'[1]01'!#REF!</definedName>
    <definedName name="_____ko15">'[1]15'!#REF!</definedName>
    <definedName name="_____ko16">'[1]16'!#REF!</definedName>
    <definedName name="_____ko19">'[1]19'!#REF!</definedName>
    <definedName name="_____ko2">'[1]02'!#REF!</definedName>
    <definedName name="_____ko21">'[1]21'!#REF!</definedName>
    <definedName name="_____ko22">'[1]22'!#REF!</definedName>
    <definedName name="_____ko23">'[1]23'!#REF!</definedName>
    <definedName name="_____ko24">'[1]24'!#REF!</definedName>
    <definedName name="_____ko26">'[1]26'!#REF!</definedName>
    <definedName name="_____ko3">'[1]03'!#REF!</definedName>
    <definedName name="_____ko35">'[1]35'!#REF!</definedName>
    <definedName name="_____ko39">'[1]39'!#REF!</definedName>
    <definedName name="_____ko40">'[1]40'!#REF!</definedName>
    <definedName name="_____ko6">#REF!</definedName>
    <definedName name="_____ko7">'[1]07'!#REF!</definedName>
    <definedName name="_____RR131">#REF!</definedName>
    <definedName name="___ko1" localSheetId="13">'[1]01'!#REF!</definedName>
    <definedName name="___ko1">'[1]01'!#REF!</definedName>
    <definedName name="___ko15" localSheetId="13">'[1]15'!#REF!</definedName>
    <definedName name="___ko15">'[1]15'!#REF!</definedName>
    <definedName name="___ko16" localSheetId="13">'[1]16'!#REF!</definedName>
    <definedName name="___ko16">'[1]16'!#REF!</definedName>
    <definedName name="___ko19" localSheetId="13">'[1]19'!#REF!</definedName>
    <definedName name="___ko19">'[1]19'!#REF!</definedName>
    <definedName name="___ko2" localSheetId="13">'[1]02'!#REF!</definedName>
    <definedName name="___ko2">'[1]02'!#REF!</definedName>
    <definedName name="___ko21" localSheetId="13">'[1]21'!#REF!</definedName>
    <definedName name="___ko21">'[1]21'!#REF!</definedName>
    <definedName name="___ko22" localSheetId="13">'[1]22'!#REF!</definedName>
    <definedName name="___ko22">'[1]22'!#REF!</definedName>
    <definedName name="___ko23" localSheetId="13">'[1]23'!#REF!</definedName>
    <definedName name="___ko23">'[1]23'!#REF!</definedName>
    <definedName name="___ko24" localSheetId="13">'[1]24'!#REF!</definedName>
    <definedName name="___ko24">'[1]24'!#REF!</definedName>
    <definedName name="___ko26" localSheetId="13">'[1]26'!#REF!</definedName>
    <definedName name="___ko26">'[1]26'!#REF!</definedName>
    <definedName name="___ko3" localSheetId="13">'[1]03'!#REF!</definedName>
    <definedName name="___ko3">'[1]03'!#REF!</definedName>
    <definedName name="___ko35" localSheetId="13">'[1]35'!#REF!</definedName>
    <definedName name="___ko35">'[1]35'!#REF!</definedName>
    <definedName name="___ko39" localSheetId="13">'[1]39'!#REF!</definedName>
    <definedName name="___ko39">'[1]39'!#REF!</definedName>
    <definedName name="___ko40" localSheetId="13">'[1]40'!#REF!</definedName>
    <definedName name="___ko40">'[1]40'!#REF!</definedName>
    <definedName name="___ko6" localSheetId="13">#REF!</definedName>
    <definedName name="___ko6">#REF!</definedName>
    <definedName name="___ko7" localSheetId="13">'[1]07'!#REF!</definedName>
    <definedName name="___ko7">'[1]07'!#REF!</definedName>
    <definedName name="___RR131" localSheetId="13">#REF!</definedName>
    <definedName name="___RR131">#REF!</definedName>
    <definedName name="__ko1" localSheetId="1">'[1]01'!#REF!</definedName>
    <definedName name="__ko1" localSheetId="13">'[1]01'!#REF!</definedName>
    <definedName name="__ko1">'[1]01'!#REF!</definedName>
    <definedName name="__ko15" localSheetId="1">'[1]15'!#REF!</definedName>
    <definedName name="__ko15" localSheetId="13">'[1]15'!#REF!</definedName>
    <definedName name="__ko15">'[1]15'!#REF!</definedName>
    <definedName name="__ko16" localSheetId="1">'[1]16'!#REF!</definedName>
    <definedName name="__ko16" localSheetId="13">'[1]16'!#REF!</definedName>
    <definedName name="__ko16">'[1]16'!#REF!</definedName>
    <definedName name="__ko19" localSheetId="1">'[1]19'!#REF!</definedName>
    <definedName name="__ko19" localSheetId="13">'[1]19'!#REF!</definedName>
    <definedName name="__ko19">'[1]19'!#REF!</definedName>
    <definedName name="__ko2" localSheetId="1">'[1]02'!#REF!</definedName>
    <definedName name="__ko2" localSheetId="13">'[1]02'!#REF!</definedName>
    <definedName name="__ko2">'[1]02'!#REF!</definedName>
    <definedName name="__ko21" localSheetId="1">'[1]21'!#REF!</definedName>
    <definedName name="__ko21" localSheetId="13">'[1]21'!#REF!</definedName>
    <definedName name="__ko21">'[1]21'!#REF!</definedName>
    <definedName name="__ko22" localSheetId="1">'[1]22'!#REF!</definedName>
    <definedName name="__ko22" localSheetId="13">'[1]22'!#REF!</definedName>
    <definedName name="__ko22">'[1]22'!#REF!</definedName>
    <definedName name="__ko23" localSheetId="1">'[1]23'!#REF!</definedName>
    <definedName name="__ko23" localSheetId="13">'[1]23'!#REF!</definedName>
    <definedName name="__ko23">'[1]23'!#REF!</definedName>
    <definedName name="__ko24" localSheetId="1">'[1]24'!#REF!</definedName>
    <definedName name="__ko24" localSheetId="13">'[1]24'!#REF!</definedName>
    <definedName name="__ko24">'[1]24'!#REF!</definedName>
    <definedName name="__ko26" localSheetId="1">'[1]26'!#REF!</definedName>
    <definedName name="__ko26" localSheetId="13">'[1]26'!#REF!</definedName>
    <definedName name="__ko26">'[1]26'!#REF!</definedName>
    <definedName name="__ko3" localSheetId="1">'[1]03'!#REF!</definedName>
    <definedName name="__ko3" localSheetId="13">'[1]03'!#REF!</definedName>
    <definedName name="__ko3">'[1]03'!#REF!</definedName>
    <definedName name="__ko35" localSheetId="1">'[1]35'!#REF!</definedName>
    <definedName name="__ko35" localSheetId="13">'[1]35'!#REF!</definedName>
    <definedName name="__ko35">'[1]35'!#REF!</definedName>
    <definedName name="__ko39" localSheetId="1">'[1]39'!#REF!</definedName>
    <definedName name="__ko39" localSheetId="13">'[1]39'!#REF!</definedName>
    <definedName name="__ko39">'[1]39'!#REF!</definedName>
    <definedName name="__ko40" localSheetId="1">'[1]40'!#REF!</definedName>
    <definedName name="__ko40" localSheetId="13">'[1]40'!#REF!</definedName>
    <definedName name="__ko40">'[1]40'!#REF!</definedName>
    <definedName name="__ko6" localSheetId="1">#REF!</definedName>
    <definedName name="__ko6" localSheetId="13">#REF!</definedName>
    <definedName name="__ko6">#REF!</definedName>
    <definedName name="__ko7" localSheetId="1">'[1]07'!#REF!</definedName>
    <definedName name="__ko7" localSheetId="13">'[1]07'!#REF!</definedName>
    <definedName name="__ko7">'[1]07'!#REF!</definedName>
    <definedName name="__RR131" localSheetId="1">#REF!</definedName>
    <definedName name="__RR131" localSheetId="13">#REF!</definedName>
    <definedName name="__RR131">#REF!</definedName>
    <definedName name="_bod1" localSheetId="13">#REF!</definedName>
    <definedName name="_bod1">#REF!</definedName>
    <definedName name="_ko1" localSheetId="13">'[1]01'!#REF!</definedName>
    <definedName name="_ko1">'[1]01'!#REF!</definedName>
    <definedName name="_ko15" localSheetId="13">'[1]15'!#REF!</definedName>
    <definedName name="_ko15">'[1]15'!#REF!</definedName>
    <definedName name="_ko16" localSheetId="13">'[1]16'!#REF!</definedName>
    <definedName name="_ko16">'[1]16'!#REF!</definedName>
    <definedName name="_ko19" localSheetId="13">'[1]19'!#REF!</definedName>
    <definedName name="_ko19">'[1]19'!#REF!</definedName>
    <definedName name="_ko2" localSheetId="13">'[1]02'!#REF!</definedName>
    <definedName name="_ko2">'[1]02'!#REF!</definedName>
    <definedName name="_ko21" localSheetId="13">'[1]21'!#REF!</definedName>
    <definedName name="_ko21">'[1]21'!#REF!</definedName>
    <definedName name="_ko22" localSheetId="13">'[1]22'!#REF!</definedName>
    <definedName name="_ko22">'[1]22'!#REF!</definedName>
    <definedName name="_ko23" localSheetId="13">'[1]23'!#REF!</definedName>
    <definedName name="_ko23">'[1]23'!#REF!</definedName>
    <definedName name="_ko24" localSheetId="13">'[1]24'!#REF!</definedName>
    <definedName name="_ko24">'[1]24'!#REF!</definedName>
    <definedName name="_ko26" localSheetId="13">'[1]26'!#REF!</definedName>
    <definedName name="_ko26">'[1]26'!#REF!</definedName>
    <definedName name="_ko3" localSheetId="13">'[1]03'!#REF!</definedName>
    <definedName name="_ko3">'[1]03'!#REF!</definedName>
    <definedName name="_ko35" localSheetId="13">'[1]35'!#REF!</definedName>
    <definedName name="_ko35">'[1]35'!#REF!</definedName>
    <definedName name="_ko39" localSheetId="13">'[1]39'!#REF!</definedName>
    <definedName name="_ko39">'[1]39'!#REF!</definedName>
    <definedName name="_ko40" localSheetId="13">'[1]40'!#REF!</definedName>
    <definedName name="_ko40">'[1]40'!#REF!</definedName>
    <definedName name="_ko6" localSheetId="13">#REF!</definedName>
    <definedName name="_ko6">#REF!</definedName>
    <definedName name="_ko7" localSheetId="13">'[1]07'!#REF!</definedName>
    <definedName name="_ko7">'[1]07'!#REF!</definedName>
    <definedName name="_RR131" localSheetId="13">#REF!</definedName>
    <definedName name="_RR131">#REF!</definedName>
    <definedName name="Arm_beton" localSheetId="13">#REF!</definedName>
    <definedName name="Arm_beton" localSheetId="5">#REF!</definedName>
    <definedName name="Arm_beton">#REF!</definedName>
    <definedName name="Armiracki" localSheetId="13">#REF!</definedName>
    <definedName name="Armiracki">#REF!</definedName>
    <definedName name="Betonski" localSheetId="13">#REF!</definedName>
    <definedName name="Betonski">#REF!</definedName>
    <definedName name="BOD" localSheetId="13">#REF!</definedName>
    <definedName name="BOD">#REF!</definedName>
    <definedName name="BODIC" localSheetId="13">#REF!</definedName>
    <definedName name="BODIC">#REF!</definedName>
    <definedName name="dtce" localSheetId="13">#REF!</definedName>
    <definedName name="dtce">#REF!</definedName>
    <definedName name="dwqd" localSheetId="13">#REF!</definedName>
    <definedName name="dwqd">#REF!</definedName>
    <definedName name="Excel_BuiltIn_Print_Area_1" localSheetId="13">#REF!</definedName>
    <definedName name="Excel_BuiltIn_Print_Area_1">#REF!</definedName>
    <definedName name="Excel_BuiltIn_Print_Area_1___1" localSheetId="13">#REF!</definedName>
    <definedName name="Excel_BuiltIn_Print_Area_1___1">#REF!</definedName>
    <definedName name="Excel_BuiltIn_Print_Area_9">"$"</definedName>
    <definedName name="Excel_BuiltIn_Print_Titles_1" localSheetId="13">#REF!</definedName>
    <definedName name="Excel_BuiltIn_Print_Titles_1">#REF!</definedName>
    <definedName name="Excel_BuiltIn_Print_Titles_1___1" localSheetId="13">#REF!</definedName>
    <definedName name="Excel_BuiltIn_Print_Titles_1___1">#REF!</definedName>
    <definedName name="Excel_BuiltIn_Print_Titles_2" localSheetId="13">#REF!</definedName>
    <definedName name="Excel_BuiltIn_Print_Titles_2">#REF!</definedName>
    <definedName name="Excel_BuiltIn_Print_Titles_3" localSheetId="13">#REF!</definedName>
    <definedName name="Excel_BuiltIn_Print_Titles_3">#REF!</definedName>
    <definedName name="Excel_BuiltIn_Print_Titles_4" localSheetId="13">#REF!</definedName>
    <definedName name="Excel_BuiltIn_Print_Titles_4">#REF!</definedName>
    <definedName name="Excel_BuiltIn_Print_Titles_5" localSheetId="13">#REF!</definedName>
    <definedName name="Excel_BuiltIn_Print_Titles_5">#REF!</definedName>
    <definedName name="Excel_BuiltIn_Print_Titles_6" localSheetId="13">#REF!</definedName>
    <definedName name="Excel_BuiltIn_Print_Titles_6">#REF!</definedName>
    <definedName name="Excel_BuiltIn_Print_Titles_6___6" localSheetId="13">#REF!</definedName>
    <definedName name="Excel_BuiltIn_Print_Titles_6___6">#REF!</definedName>
    <definedName name="Excel_BuiltIn_Print_Titles_7">"$"</definedName>
    <definedName name="Excel_BuiltIn_Print_Titles_8" localSheetId="13">#REF!</definedName>
    <definedName name="Excel_BuiltIn_Print_Titles_8">#REF!</definedName>
    <definedName name="Excel_BuiltIn_Print_Titles_9">"$"</definedName>
    <definedName name="_xlnm.Print_Titles" localSheetId="2">'1 pripremni radovi'!$1:$6</definedName>
    <definedName name="_xlnm.Print_Titles" localSheetId="4">'2 skela'!$1:$8</definedName>
    <definedName name="_xlnm.Print_Titles" localSheetId="6">'3 zidarski radovi'!$1:$8</definedName>
    <definedName name="_xlnm.Print_Titles" localSheetId="8">'4 betonski radovi'!$1:$7</definedName>
    <definedName name="_xlnm.Print_Titles" localSheetId="10">'6 metalna konstrukcija'!$1:$7</definedName>
    <definedName name="_xlnm.Print_Titles" localSheetId="12">'A03_TESARSKI'!$1:$7</definedName>
    <definedName name="_xlnm.Print_Titles" localSheetId="7">'OU_BETON'!$1:$8</definedName>
    <definedName name="_xlnm.Print_Titles" localSheetId="1">'OU_DEMONT_RUSENJA (2)'!$1:$6</definedName>
    <definedName name="_xlnm.Print_Titles" localSheetId="13">'OU_IZOLAT'!$1:$1</definedName>
    <definedName name="_xlnm.Print_Titles" localSheetId="9">'OU_METAL'!$1:$6</definedName>
    <definedName name="_xlnm.Print_Titles" localSheetId="3">'OU_SKELARSKI RADOVI'!$1:$8</definedName>
    <definedName name="_xlnm.Print_Titles" localSheetId="11">'OU_TESARSKI'!$1:$7</definedName>
    <definedName name="_xlnm.Print_Titles" localSheetId="5">'OU_ZIDARSKI'!$1:$8</definedName>
    <definedName name="Izolateri" localSheetId="13">#REF!</definedName>
    <definedName name="Izolateri">#REF!</definedName>
    <definedName name="kmc" localSheetId="13">#REF!</definedName>
    <definedName name="kmc">#REF!</definedName>
    <definedName name="ko1" localSheetId="11">'[1]01'!#REF!</definedName>
    <definedName name="ko1">'[1]01'!#REF!</definedName>
    <definedName name="ko15" localSheetId="11">'[1]15'!#REF!</definedName>
    <definedName name="ko15">'[1]15'!#REF!</definedName>
    <definedName name="ko16" localSheetId="11">'[1]16'!#REF!</definedName>
    <definedName name="ko16">'[1]16'!#REF!</definedName>
    <definedName name="ko19" localSheetId="11">'[1]19'!#REF!</definedName>
    <definedName name="ko19">'[1]19'!#REF!</definedName>
    <definedName name="ko2" localSheetId="11">'[1]02'!#REF!</definedName>
    <definedName name="ko2">'[1]02'!#REF!</definedName>
    <definedName name="ko21" localSheetId="11">'[1]21'!#REF!</definedName>
    <definedName name="ko21">'[1]21'!#REF!</definedName>
    <definedName name="ko22" localSheetId="11">'[1]22'!#REF!</definedName>
    <definedName name="ko22">'[1]22'!#REF!</definedName>
    <definedName name="ko23" localSheetId="11">'[1]23'!#REF!</definedName>
    <definedName name="ko23">'[1]23'!#REF!</definedName>
    <definedName name="ko24" localSheetId="11">'[1]24'!#REF!</definedName>
    <definedName name="ko24">'[1]24'!#REF!</definedName>
    <definedName name="ko26" localSheetId="11">'[1]26'!#REF!</definedName>
    <definedName name="ko26">'[1]26'!#REF!</definedName>
    <definedName name="ko3" localSheetId="11">'[1]03'!#REF!</definedName>
    <definedName name="ko3">'[1]03'!#REF!</definedName>
    <definedName name="ko35" localSheetId="11">'[1]35'!#REF!</definedName>
    <definedName name="ko35">'[1]35'!#REF!</definedName>
    <definedName name="ko39" localSheetId="11">'[1]39'!#REF!</definedName>
    <definedName name="ko39">'[1]39'!#REF!</definedName>
    <definedName name="ko40" localSheetId="11">'[1]40'!#REF!</definedName>
    <definedName name="ko40">'[1]40'!#REF!</definedName>
    <definedName name="ko6" localSheetId="11">#REF!</definedName>
    <definedName name="ko6">#REF!</definedName>
    <definedName name="ko7" localSheetId="11">'[1]07'!#REF!</definedName>
    <definedName name="ko7">'[1]07'!#REF!</definedName>
    <definedName name="kod" localSheetId="13">#REF!</definedName>
    <definedName name="kod">#REF!</definedName>
    <definedName name="koef" localSheetId="13">#REF!</definedName>
    <definedName name="koef">#REF!</definedName>
    <definedName name="labellla" localSheetId="13">#REF!</definedName>
    <definedName name="labellla">#REF!</definedName>
    <definedName name="mc" localSheetId="13">#REF!</definedName>
    <definedName name="mc">#REF!</definedName>
    <definedName name="mcme" localSheetId="13">#REF!</definedName>
    <definedName name="mcme">#REF!</definedName>
    <definedName name="mcmf" localSheetId="13">#REF!</definedName>
    <definedName name="mcmf">#REF!</definedName>
    <definedName name="mcml" localSheetId="13">#REF!</definedName>
    <definedName name="mcml">#REF!</definedName>
    <definedName name="me" localSheetId="13">#REF!</definedName>
    <definedName name="me">#REF!</definedName>
    <definedName name="mf" localSheetId="13">#REF!</definedName>
    <definedName name="mf">#REF!</definedName>
    <definedName name="ml" localSheetId="13">#REF!</definedName>
    <definedName name="ml">#REF!</definedName>
    <definedName name="Pero">'[2]1.  ZEMLJANI'!$A$3:$H$28</definedName>
    <definedName name="PODACI" localSheetId="13">#REF!</definedName>
    <definedName name="PODACI">#REF!</definedName>
    <definedName name="PODACI_MA" localSheetId="13">#REF!</definedName>
    <definedName name="PODACI_MA">#REF!</definedName>
    <definedName name="PODACIGA" localSheetId="13">#REF!</definedName>
    <definedName name="PODACIGA">#REF!</definedName>
    <definedName name="PODACIRA" localSheetId="13">#REF!</definedName>
    <definedName name="PODACIRA">#REF!</definedName>
    <definedName name="_xlnm.Print_Area" localSheetId="2">'1 pripremni radovi'!$A$1:$G$120</definedName>
    <definedName name="_xlnm.Print_Area" localSheetId="4">'2 skela'!$A$1:$G$20</definedName>
    <definedName name="_xlnm.Print_Area" localSheetId="6">'3 zidarski radovi'!$A$1:$G$73</definedName>
    <definedName name="_xlnm.Print_Area" localSheetId="8">'4 betonski radovi'!$A$1:$G$58</definedName>
    <definedName name="_xlnm.Print_Area" localSheetId="10">'6 metalna konstrukcija'!$A$1:$G$38</definedName>
    <definedName name="_xlnm.Print_Area" localSheetId="12">'A03_TESARSKI'!$A$1:$I$19</definedName>
    <definedName name="_xlnm.Print_Area" localSheetId="14">'izolaterski'!$A$1:$G$11</definedName>
    <definedName name="_xlnm.Print_Area" localSheetId="7">'OU_BETON'!$A$7:$A$103</definedName>
    <definedName name="_xlnm.Print_Area" localSheetId="1">'OU_DEMONT_RUSENJA (2)'!$A$1:$H$16</definedName>
    <definedName name="_xlnm.Print_Area" localSheetId="13">'OU_IZOLAT'!$A$1:$A$11</definedName>
    <definedName name="_xlnm.Print_Area" localSheetId="9">'OU_METAL'!$A$1:$C$21</definedName>
    <definedName name="_xlnm.Print_Area" localSheetId="3">'OU_SKELARSKI RADOVI'!$A$8:$H$66</definedName>
    <definedName name="_xlnm.Print_Area" localSheetId="11">'OU_TESARSKI'!$A$1:$A$12</definedName>
    <definedName name="_xlnm.Print_Area" localSheetId="5">'OU_ZIDARSKI'!$A$8:$A$46</definedName>
    <definedName name="_xlnm.Print_Area" localSheetId="15">'rekap'!$A$1:$G$33</definedName>
    <definedName name="rdmrab" localSheetId="13">#REF!</definedName>
    <definedName name="rdmrab">#REF!</definedName>
    <definedName name="ritrab" localSheetId="13">#REF!</definedName>
    <definedName name="ritrab">#REF!</definedName>
    <definedName name="RR131" localSheetId="11">#REF!</definedName>
    <definedName name="RR131">#REF!</definedName>
    <definedName name="RRR" localSheetId="1">#REF!</definedName>
    <definedName name="RRR" localSheetId="13">#REF!</definedName>
    <definedName name="RRR" localSheetId="11">#REF!</definedName>
    <definedName name="RRR">#REF!</definedName>
    <definedName name="RRRRR" localSheetId="1">#REF!</definedName>
    <definedName name="RRRRR" localSheetId="13">#REF!</definedName>
    <definedName name="RRRRR" localSheetId="11">#REF!</definedName>
    <definedName name="RRRRR">#REF!</definedName>
    <definedName name="sho" localSheetId="13">#REF!</definedName>
    <definedName name="sho">#REF!</definedName>
    <definedName name="Tesarski" localSheetId="13">#REF!</definedName>
    <definedName name="Tesarski">#REF!</definedName>
    <definedName name="vho" localSheetId="13">#REF!</definedName>
    <definedName name="vho">#REF!</definedName>
    <definedName name="Zemljani" localSheetId="13">#REF!</definedName>
    <definedName name="Zemljani" localSheetId="5">#REF!</definedName>
    <definedName name="Zemljani">#REF!</definedName>
  </definedNames>
  <calcPr fullCalcOnLoad="1"/>
</workbook>
</file>

<file path=xl/sharedStrings.xml><?xml version="1.0" encoding="utf-8"?>
<sst xmlns="http://schemas.openxmlformats.org/spreadsheetml/2006/main" count="584" uniqueCount="360">
  <si>
    <t>količina</t>
  </si>
  <si>
    <t>ukupno</t>
  </si>
  <si>
    <t>1.</t>
  </si>
  <si>
    <t>2.</t>
  </si>
  <si>
    <t>3.</t>
  </si>
  <si>
    <t>4.</t>
  </si>
  <si>
    <t>I</t>
  </si>
  <si>
    <t>II</t>
  </si>
  <si>
    <t>III</t>
  </si>
  <si>
    <t>ZIDARSKI RADOVI</t>
  </si>
  <si>
    <t>IV</t>
  </si>
  <si>
    <t>VI</t>
  </si>
  <si>
    <t>kom</t>
  </si>
  <si>
    <t>R E K A P I T U L A C I J A</t>
  </si>
  <si>
    <t>UKUPNO:</t>
  </si>
  <si>
    <t>SVEUKUPNO:</t>
  </si>
  <si>
    <t>paušal</t>
  </si>
  <si>
    <t>napomena:</t>
  </si>
  <si>
    <t>*</t>
  </si>
  <si>
    <t>V</t>
  </si>
  <si>
    <t>RUŠENJA, DEMONTAŽE, PRIPREMA</t>
  </si>
  <si>
    <t>DEMONTAŽA, RUŠENJE, PRIPREMA UKUPNO:</t>
  </si>
  <si>
    <t>SKELARSKI RADOVI</t>
  </si>
  <si>
    <t>kg</t>
  </si>
  <si>
    <t>SKELARSKI RADOVI UKUPNO:</t>
  </si>
  <si>
    <t>ZIDARSKI RADOVI UKUPNO</t>
  </si>
  <si>
    <t>PDV 25%</t>
  </si>
  <si>
    <t>m2</t>
  </si>
  <si>
    <t>komplet</t>
  </si>
  <si>
    <t>m3</t>
  </si>
  <si>
    <t xml:space="preserve">GRAĐEVINSKI RADOVI </t>
  </si>
  <si>
    <t>jed.cijena</t>
  </si>
  <si>
    <t>jed. mj.</t>
  </si>
  <si>
    <t>Sve mjere kontrolirati u naravi</t>
  </si>
  <si>
    <t>BETONSKI I ARMIRANOBETONSKI RADOVI</t>
  </si>
  <si>
    <t>BETONSKI I AB RADOVI UKUPNO</t>
  </si>
  <si>
    <t>DEMONTAŽA, RUŠENJA, PRIPREME</t>
  </si>
  <si>
    <t xml:space="preserve">Izvedba pripremnih radova prije pristupanja radovima na rekonstrukciji postojećeg prostora, te prije pristupanju radovima na rušenju i demontaži. Stavka obuhvaća:
- kontrolu mjera i veličina postojećeg stanja konstrukcije objekta, 
- pregled i utvrđivanje točnih koridora postojećih instalacija u objektu (grijanje, elektrika, telefon, vodovod, kanalizacija i sl.) radi njihovog uklanjanja, zaštite ili prilagođavanja novim sadržajima. </t>
  </si>
  <si>
    <t>Ispuhati zrakom pod tlakom sve zidove. Potrebno je zašititi sve površine prethodno ispuhivanju. Alternativa je četkom to očistiti. U stavku uključiti sav potreban materijal, rad i opremu za izvedbu do potpune gotovosti.</t>
  </si>
  <si>
    <t xml:space="preserve">Nakon obijanja žbuke zid očistiti čeličnim četkama, a reške skobama do dubine od 2 cm. Potom cijelu površinu otprašiti i isprati vodom pod tlakom. Utovar, odvoz i istovar na lokaciju  udaljenu do 20 km. Obračun po m2. </t>
  </si>
  <si>
    <t>Priprema</t>
  </si>
  <si>
    <t>Sidrenje uglova</t>
  </si>
  <si>
    <t>Pažljivo ručno obijanje trošne žbuke i obloge vanjskih zidova na mjestima sidrenja, debljine 2,5-4 cm s definiranih ravnih ploha obodnih zidova soba do čiste, ravne, čvrste i suhe podloge.  Pri uklanjanju žbuke na vanjskoj strani zida voditi brigu o svim profilacijama u zidu i oko otvora te postupati u skladu s uputama konzervatorskog zavoda. Ziđe pročelja je od opeke. Nakon obijanja žbuke zid očistiti čeličnim četkama, a reške skobama do dubine od 2 cm. Potom cijelu površinu otprašiti i isprati vodom pod tlakom. Utovar, odvoz i istovar na lokaciju  udaljenu do 10 km. Obračun po m2.</t>
  </si>
  <si>
    <t>ručno obijanje</t>
  </si>
  <si>
    <t>utovar i deponiranje</t>
  </si>
  <si>
    <t>Ostalo</t>
  </si>
  <si>
    <t>Režijski rad po potrebi za pripomoć obrtnicima  koji će se obračunati po stvarnom utrošku rada i materijala prema ovjeri nadzora.</t>
  </si>
  <si>
    <t>NKV</t>
  </si>
  <si>
    <t>KV</t>
  </si>
  <si>
    <t>h</t>
  </si>
  <si>
    <t>Razni nepredviđeni radovi koji se mogu pojaviti u toku izvođenja radova. Radovi se izvode po nalogu nadzornog inženjera, i obračunavaju se prema stvarno izvedenim radovima. Za ponudu predvidjeti vrijednost od  10%  od  vrijednosti  radova na  rušenjima  i razgradnjama. Obavezno ispuniti.</t>
  </si>
  <si>
    <t>pročelje</t>
  </si>
  <si>
    <t>Nabava materijala i nanošenje završnog sloja na vanjske fasadne zidove silikatne žbuke zrna debljine do 2 mm uz prethodno premazivanje zidova silikatnom kontakt podlogom.  Završni sloj izvesti u zrnatosti i obradi poput izvorne, po nalogu konzervatorskog nadzora, sukladno zonama u kojima se nanosi.</t>
  </si>
  <si>
    <t>Izvedba ležajeva dimenzija 15x15 cm i dubine 5 cm. Potrebno je ručno i pažljivo odštemati ležaj na zidu od opeke. Obračun po komadu. U stavku uključiti sve potrebne materijale, rad i opremu za izvedbu do potpune gotovosti.</t>
  </si>
  <si>
    <t>TESARSKI RADOVI</t>
  </si>
  <si>
    <t>METALNA KONSTRUKCIJA</t>
  </si>
  <si>
    <t>METALNA KONSTRUKCIJA UKUPNO:</t>
  </si>
  <si>
    <t>8.</t>
  </si>
  <si>
    <t>beton</t>
  </si>
  <si>
    <t>Izvedba AB tlačne ploče</t>
  </si>
  <si>
    <t>Višekratno i detaljno čišćenje prostorija za vrijeme izvođenja radova, prije primopredaje prostorija obuhvaćenih radovima. Stavka ukljućuje čišćenje nakon svih radova.  Ukoliko dođe do onečišćenja prostorija koje nisu obuhvaćene radovima, izvođač je iste dužan očistiti o svom trošku.</t>
  </si>
  <si>
    <t>- deponiranje</t>
  </si>
  <si>
    <t>dvorišni</t>
  </si>
  <si>
    <t>stubište</t>
  </si>
  <si>
    <t>lift</t>
  </si>
  <si>
    <t>fi20 rupa (sidro fi16)</t>
  </si>
  <si>
    <t>Torkretiranje</t>
  </si>
  <si>
    <t>armaturna mreža Q188</t>
  </si>
  <si>
    <t>mreža Q335 - 5.38kg/m2</t>
  </si>
  <si>
    <t xml:space="preserve">sidra ∅8 za sidrenje torkreta-16kom/m2, L=35cm </t>
  </si>
  <si>
    <t xml:space="preserve"> armatura</t>
  </si>
  <si>
    <t xml:space="preserve">vertikalni i horizontalni serklaži </t>
  </si>
  <si>
    <t>R E K A P I T U L A C I J A_konstruktivna sanacija</t>
  </si>
  <si>
    <t>m'</t>
  </si>
  <si>
    <t>IZOLATERSKI RADOVI</t>
  </si>
  <si>
    <t>IZOLATERSKI RADOVI UKUPNO:</t>
  </si>
  <si>
    <t>Pripremni radovi. Pripremni radovi uključuju sve radnje na pomicanju i zaštiti opreme i uređaja od oštećenja i prašine, radovi uključuju i demontažu rasvjetnih tijela, utičnica i prekidača te zaštitu električnih i plinskih instalacija, razvodnoga ormara struje i brojila potrošnje struje, ako postoje u zoni sanacijskih radova. Demontaža, uklanjanje,  vertikalni i horizontalni prijenos i deponiranje vertikalnih oborinskih odvodnih cijevi na vanjskim zidovima dvorišnog dijela. U pripremne radove uključiti i unutarnji transport materijala do mjesta ugradnje u objektu. Po dovršetku radova sve treba vratiti u prvobitni položaj i stanje prije početka sanacije. Obračun je po kompletu svih provedenih pripremnih radova.</t>
  </si>
  <si>
    <t>Bušenje rupa za sidrenje promjera 20 mm. Koristiti ručnu bušilicu. Bušenje je kroz zid od opeke na mjestima predviđenim projektom. Dubina rupe iznosi 1,2m, osim ako projektom nije drugačije propisano. Nakon bušenja potrebno je očistiti rupu. Rupa mora biti očišćena od prašine i ostataka opeke i morta. Obračun po komadu. U stavku uključiti sve potrebne materijale, rad i opremu za izvedbu do potpune gotovosti.</t>
  </si>
  <si>
    <t xml:space="preserve">Dobava i ugradnja ojačanja na uglu vanjskih zidova u obliku sidara od armaturne šipke Φ16 dužine 100cm. U cijenu je uključena ugradnja sidara i  injektiranje rupe epoksidnim ljepilom nakon ugradnje šipke, postavljanje čelične pločice 100x100x8 mm sa zatezanjem matice nakon stvrdnjavanja epoksida te zatvaranje ležajne rupe produžnim mortom. Obračun po kg.  U cijeni je sav rad i materijal po uputi proizvođača do potpune gotovosti. </t>
  </si>
  <si>
    <t xml:space="preserve">Dobava, siječenje, savijanje i ugradnja armature  kvalitete čelika B500B.  Armatura su rebraste armaturne mreže. Prilikom ugradnje voditi računa o preklopu armature (50cm). Obračun po kg. Cijenom treba obuhvatiti kompletan rad. Prethodno betoniranju obavezan je pregled izvedenih armiračkih radova od strane nadzornog inženjera. </t>
  </si>
  <si>
    <t xml:space="preserve">Dobava i izvedba armirano betonskih elemenata betonom C30/37, dimenzija prema projektu, granulirani agregat. Oplata glatka. Beton je potrebno kod ugradbe vibrirati, da nestanu gnijezda (segregirani dio). Sva eventualna potrebna podupiranja i njega betona u periodu od 20 dana su u cijeni stavke. Obračun po m3. Cijenom treba obuhvatiti kompletan rad. 
</t>
  </si>
  <si>
    <t>Izvedba novih zidova sa serklažima</t>
  </si>
  <si>
    <t>NAPOMENE:</t>
  </si>
  <si>
    <t>Svim radovima na rušenjima i demontaži mora se prići sa velikim oprezom, svim potrebnim osiguranjem objekta, odnosno dijela gdje se rušenje ili demontaža obavlja. Za tu vrstu radova potrebno je imati odgovarajuću strukturu radne snage i to visokokvalificiranu radnu snagu za osiguranja podupiranja, izradu zaštitinih ograda, te stalnu kontrolu na mjestima gdje se obavlja demontaža - rušenje. Prije nego se započinje sa bilo kakvom demontažom ili rušenjem potrebno je da nadzorni inženjer sa rukovoditeljem radova obiđe detaljno objekt i da se točno odrede mjesta koja će se rušiti - demontirati. Bez ovakvog dogovora i upisa u građ. dnevnik izvođač ne smije započeti sa bilo kojom vrstom radova.</t>
  </si>
  <si>
    <t>Odmah po uvođenju u posao izvođač je dužan blindirati sve postojeće instalacije. Isto tako je zabranjeno razljevanje vode po objektu, priprema morta, betona i sl., odnosno sve što može prouzročiti natapanje stropne konstrukcije i zidova.
Prije početka radova na rušenjima potrebno je:</t>
  </si>
  <si>
    <t>- utvrditi koje se instalacije nalaze u građevini (zidovima, stropovima i podovima): elektrika, plin, vodovod, kanalizacija, grijanje.</t>
  </si>
  <si>
    <t>- zatražiti od nadležnog izvoditelja privremeno ili trajno isključenje pojedinih instalacija.</t>
  </si>
  <si>
    <t>Sav materijal dobiven rušenjem ili demontažom odstranit će se na gradilišnu deponiju, tj. na mjesto koje odredi nadzorni inženjer ili će se organizirati direktni utovar i odvoz na gradsku deponiju. Pri tome treba donijeti tehnološko rješenje rušenja s točno određenim postupkom rješavanja otpadnog materijala s odvajanjem šute od ostalog smeća, kao i dogovor s investitorom o načinu korištenja otpadnog materijala.</t>
  </si>
  <si>
    <t>Dodatno, u jediničnu cijenu svake stavke treba biti ukalkulirano:</t>
  </si>
  <si>
    <t xml:space="preserve">- Demontaža raznih metalnih kuka, konzola, poklopaca, tipli i sl. iz zidova i stropova, na mjestima na kojima projektom nije predviđena zidna obloga,  </t>
  </si>
  <si>
    <t>- deponiranje na javnu registriranu deponiju Zagreba sa utovarom, odvozom i deponiranjem</t>
  </si>
  <si>
    <t>- zapisnička primopredaja materijala i opreme sa deponiranjem na mjesto gdje odredi investitor ili Nadzor za stavku gdje se to zahtjeva</t>
  </si>
  <si>
    <t>- osiguranje okolnih površina i prostora te sva potrebna zaštita u smislu sprečavanja okolnih oštećenja</t>
  </si>
  <si>
    <t>- čišćenje nakon izvršenja stavke, te odvoz šute smeća i otpada sa deponiranjem na za to registriranu gradsku deponiju</t>
  </si>
  <si>
    <t>- sve troškove zaštite prilazne prometnice, trotoara te privatne i javne površine oko zgrade</t>
  </si>
  <si>
    <t xml:space="preserve">ZIDOVI </t>
  </si>
  <si>
    <t xml:space="preserve">Sav upotrebljivi materijal mora odgovarati propisima i standardima (Tehnički propis za zidane konstrukcije i ostali propisi referentni za građevinske materijale). Opeka za zidanje mora biti kvalitetna, dobro pečena, a materijal iz kojeg je pravljena ne smije sadržavati salitru. Ukoliko marka opeke nije označena u pojedinoj stavci smatra se MO-15. 
</t>
  </si>
  <si>
    <t>Zidati treba u potpuno horizontalnim redovima, a reške moraju biti u oba smjera širine 1 cm. Pri zidanju treba ih dobro zapuniti mortom, a na plohama koje će se kasnije žbukati, reške moraju biti prazne na dubini od 2 cm zbog bolje veze žbuke sa zidom.</t>
  </si>
  <si>
    <t>Mort mora odgovarati točno omjerima ili markama po količinama materijala označenim u prosječnim normama, a čvrstoća mora odgovarati važećim propisima.</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</si>
  <si>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</si>
  <si>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</si>
  <si>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 xml:space="preserve">Prilikom zidanja novih konstrukcija voditi računa o uzidavanju pojedinih građevinskih elemenata. </t>
  </si>
  <si>
    <t>Pri zidanju ostaviti sve otvore za kanale, instalacije i slično, što se ne obračunava posebno a prema projektu. Pri obračunu količina svi otvori se odbijaju po zidarskim mjerama. Zidovi se naknadno žbukaju, a prema opisu stavaka troškovnika.</t>
  </si>
  <si>
    <t>Svježe zidove treba zaštititi od utjecaja visoke i niske temperature i atmosferskih nepogoda.</t>
  </si>
  <si>
    <t>Laka pokretna skela bez obizra na visinu ulazi u jedinične cijene stavaka i ne naplaćuje se posebno.</t>
  </si>
  <si>
    <t>ŽBUKANJE</t>
  </si>
  <si>
    <t>Pijesak za žbukanje mora biti čist od organskih primjesa, oštar i prosijan, a vapno hidratizirano. Za upotrebu cementnog i produžnog morta upotrijebiti sporo vezajući portland cement PC-350 (ili jednakovrijedan).</t>
  </si>
  <si>
    <t xml:space="preserve">Jednakovrijedno: </t>
  </si>
  <si>
    <t>Žbukanje zidova i stropova vršiti u pogodno vrijeme, kad su isti potpuno suhi. Po velikoj zimi i vrućini treba izbjegavati žbukanje, jer može doći do smrzavanja tj. pucanja uslijed prebrzog sušenja, u kojem slučaju izvođač o svom trošku mora izvršiti popravak.</t>
  </si>
  <si>
    <t>Prije žbukanja treba plohe dobro očistiti, a naročito reške koje moraju biti udubljene cca 2 cm od plohe zida. Prije početka žbukanja plohe dobro navlažiti, a naročito kad se žbuka sa cementnim mortom. Isto vrijedi i za fasadne plohe koje se žbukaju.</t>
  </si>
  <si>
    <t>Kod žbukanja fini sloj se nabacuje tek  nakon što je prvi sloj odnosno drugi sloj, posve suh.</t>
  </si>
  <si>
    <t>Finu žbuku izraditi tako, da površina bude posve ravna i  glatka, a uglove i bridove, te spojeve zida i stropa izvesti oštro, ukoliko u troškovniku nije drugačije označeno. Na svim ravnim bridovima zidova koji se žbukaju ugrađuju se kutni metalni štitnici.</t>
  </si>
  <si>
    <t xml:space="preserve">Za rabiciranje upotrijebiti rabic pletivo od pocinčane žice 0,7 do 1 mm, a gustoća polja rabic pletiva  10 mm. Pletivo može biti kvadratično i višekutno. </t>
  </si>
  <si>
    <t>Ukoliko nije u stavci troškovnika drugacije oznaceno, obračun radova izvršiti po normi.</t>
  </si>
  <si>
    <t>Nepropisno ožbukani zidovi imaju se ispraviti bez prava naplate. Izvoditelj odgovara za kvalitetu svih žbuka, te u slučaju neispravnosti svi troškovi oko ispravka padaju na teret izvoditelja.</t>
  </si>
  <si>
    <t xml:space="preserve">Za vrijeme izvođenja radova potrebno je čistiti objekt od šute I ostalog otpadnog materijala što se odvozi na gradsku deponiju. </t>
  </si>
  <si>
    <t>U čišćenju osim čišćenja podova, podrazumijeva se I čišćenje vrata, prozora, stijena sa prenjem stakla bez obzira da li su izrađeni drva ili metala, kao I čišćenje I pranje zidnih pločica, sanitarnih predmeta I ostalo. Prilikom čišćenja paziti da se završna obrada ne ošteti.</t>
  </si>
  <si>
    <t>Čišćenje iza svakog pojedinog rada, dužnost je izvoditelja rada i ne obračunava se u posebnoj stavci već je uključeno u jediničnu cijenu.</t>
  </si>
  <si>
    <t>Radove oko raznih ugradbi treba izvršiti u dogovoru s izvođačima stolarskih, bravarskih i ostalih obrtničkih radova i instalacija.</t>
  </si>
  <si>
    <t>Sve ugradbe izvesti točno po propisima i na mjestu označenom po projektu. Kod stavaka gdje je uz ugradbu označena i dobava, istu treba uključiti, a također i eventualnu izradu pojedinih elemenata koji se izvode na gradilištu i ugrađuju montažno. Ugradbu teba vršiti tako, da se ne čini šteta na ostalom dijelu objekta. Izvoditi prema detaljnim izmjerama na licu mjesta!</t>
  </si>
  <si>
    <t>Jedinična cijena treba sadržavati:</t>
  </si>
  <si>
    <t>1.sav rad i transport</t>
  </si>
  <si>
    <t>2.sav materijal uključujući i vezni</t>
  </si>
  <si>
    <t>3.pomagala pri radu (skela)</t>
  </si>
  <si>
    <t>4.izrada eventualnih uzoraka, ukoliko je to za koji rad potrebno</t>
  </si>
  <si>
    <t>5.sva priručna pomagala potrebna prema propisima zaštite na radu</t>
  </si>
  <si>
    <t>6.čišćenje prostorija za vrijeme i nakon završetka rada</t>
  </si>
  <si>
    <t>7.zaštitu od nepovoljnih atmosferskih utjecaja.</t>
  </si>
  <si>
    <t>8.zaštitu već ugrađenih elemenata ili opreme pri izvođenju radova ( prozori, vrata i sl. )</t>
  </si>
  <si>
    <t>9.svu štetu kao i troškove popravka kao posljedica nepažnje u tijeku izvedbe</t>
  </si>
  <si>
    <t>10.troškove zaštite na radu</t>
  </si>
  <si>
    <t>11.troškove atesta</t>
  </si>
  <si>
    <t>Dobava betona, ugradba u konstrukciju sa svim vibriranjima i njegovanjima. Sva potrebna oplata (predviđena je glatka s bandažiranim spojevima), postava i skidanje sa svim potrebnim podupiranjima. Svi potrebni popravci betoniranih elemenata nakon skidanja oplate kao i zapunjavanje otvora nastalih od elemenata oplate (vezači razupore, distanceri i td.) te uređenje betona na spojevima oplate. 
Radovi vezani za izvedbu priključaka instalacija: kanalizacije, vodovoda, elektrike, telefona, plina i svih ostalih priključaka nisu predmet obrade ovog troškovnika. Osim ako to nije eksplicite drugačije navedeno. 
Prije početka betoniranja svih zidova potrebno je u oplati postaviti šablone za otvore vrata prozora i slično, ugradbe dovoda i odvoda V+K, te raznih instalacija i ventilacija-mjesto ugradbe prema planu oplate i detalju projektanta. 
Prije početka betoniranja svih ploča potrebno je u oplati postaviti šablone za otvore raznih veličina radi kasnijeg postavljanja dovoda i odvoda V + K, ventilacije  i drugo - mjesto ugradbe prema planu oplate i detalju projektanta.</t>
  </si>
  <si>
    <t>Opći i posebni uvjeti sastavni dio su ovog troškovnika.</t>
  </si>
  <si>
    <t>Opći uvjeti - beton</t>
  </si>
  <si>
    <t xml:space="preserve">Kod izvedbe betonskih i armirano betonskih radova treba se u svemu pridržavati postojećih propisa, standarda (TEHNIČKI PROPIS ZA BETONSKE KONSTRUKCIJE »Narodne novine« br. 101/2005. i Tehničkog propisa o izmjenama i dopunama tehničkog propisa za betonske konstrukcije  NN br. 85/2006.), te statičkog računa odnosno projekta konstrukcije. Prije početka izvedbe betonskih radova treba pregledati i zapisnički konstatirati podatke o agregatu, cementu i vodi, odnosno o faktorima koji će utjecati na kvalitetu radova i ugrađenog betona. </t>
  </si>
  <si>
    <t>Prije početka radova izvoditelj je dužan izraditi projekt betona, te redovito pratiti kvalitetu betonskih konstrukcija u skladu s elementima iz projekta betona.</t>
  </si>
  <si>
    <t>VRSTE BETONA, MATERIJALI I OZNAKE</t>
  </si>
  <si>
    <t>VRSTE BETONA - koristit će se projektirani beton razreda tlačne čvrstoće prema statičkom proračunu.</t>
  </si>
  <si>
    <t>Razredi tlačne čvrstoće betona prema normi HRN EN 206-1: C12/15, C16/20, C30/37, C30/37, C 35/45, C40/50 ili jednakovrijedno</t>
  </si>
  <si>
    <t>Jednakovrijedno:</t>
  </si>
  <si>
    <t>Čvrstoća betona određuje se razredom tlačne čvrstoće i  izvoditelj je se mora strogo pridržavati određene za pojedine konstrukcije, a označene u statičkom računu.</t>
  </si>
  <si>
    <t>Beton spravljati isključivo strojnim putem.</t>
  </si>
  <si>
    <t>Za izradu betona upotrijebiti istu vrstu cementa i granulirani agregat.</t>
  </si>
  <si>
    <t>CEMENT</t>
  </si>
  <si>
    <t>Tehnička svojstva i drugi zahtjevi, te potvrđivanje sukladnosti cementa, određuje se odnosno provodi, ovisno o vrsti cementa, prema Tehničkom propisu za cement za betonske konstrukcije (»Narodne novine« br. 64/05.), odredbama ovoga Propisa te u skladu s odredbama posebnog propisa. Tehnička svojstva cementa specificiraju se u projektu betonske konstrukcije.</t>
  </si>
  <si>
    <t>AGREGAT</t>
  </si>
  <si>
    <t>Za izradu betona predviđa se prirodno granulirani šljunak ili drobljeni agregat. Kameni agregat mora biti dovoljno čvrst i postojan, ne smije sadržavati zemljanih i organskih sastojaka, niti drugih primjesa štetnih za beton i armaturu.</t>
  </si>
  <si>
    <t>Tehnička svojstva i drugi zahtjevi, te potvrđivanje sukladnosti agregata određuje se odnosno provodi, ovisno o vrsti agregata, prema normama: 
HRN EN 12620:2003 (ili jednakovrijedno) Agregati za beton (EN 12620:2002 ili jednakovrijedno) i HRN EN 13055-1:2003 (ili jednakovrijedno)Lagani agregati – 1. dio: Lagani agregati za beton, mort i mort za zalijevanje (EN 13055-1:2002) ili jednakovrijedno.</t>
  </si>
  <si>
    <t xml:space="preserve">Kontrolni postupci kod ugradnje betona </t>
  </si>
  <si>
    <t>Izvoditelj treba prema normi HRN ENV 13670-1 (ili jednakovrijedno) prije početka ugradnje provjeriti da li je beton u skaldu sa zahtjevima iz projekta betonske konstrukcije, te da li je tijekom transporta došlo do promjene njegovih svojstava koja bi bila od utjecaja na tehnička svojstva betonske konstrukcije.</t>
  </si>
  <si>
    <t>Svježi beton</t>
  </si>
  <si>
    <t>Kontrolu svježeg betona izvoditelj treba provoditi pregledom svake otpremnice i vizualnom kontrolom koegzistencije kod svake dopreme (savkog vozila), te kod opravdane sumnje ispitivanjem konzistencije prema normi HRN EN 12350-2 - ili jednakovrijedno (ispitivanje svježeg betona slijeganjem) o čemu treba voditi evidenciju.</t>
  </si>
  <si>
    <t>Očvrsnuli beton</t>
  </si>
  <si>
    <t xml:space="preserve">Ispitivanje očvrsnulog betona će se provoditi na uzrcima uzetim tijekom izvođenja radova. Ispitivanje očvrsnulog betona sastoji se od ispitivanja:
Tlačne čvrstoće prema HRN EN 12390-3 (ili jednakovrijedno).
Uzorci će se uzimati i njegovati u skladu s HRN EN 12390-2 (ili jednakovrijedno). 
</t>
  </si>
  <si>
    <t>Uzorci su obloka kocke 15x15x15 cm.
Rezultati ispitivanja će se evidentirati redoslijedom kako su uzimani i grupirati u grupe betona koje su definirane u programu uzimanja kontrolnih betonskih uzoraka.</t>
  </si>
  <si>
    <t>Kod izvođenja betonskih radova treba voditi računa o tome kakve su atmosferske prilike, tj. ako je temperatura visoka prije betoniranja politi podlogu, odnosno tlo i eventualno oplatu kako nebi došlo do upijanja vode iz betona. S ugradnjom betona može se započeti tek kada je oplata i armatura definitivno postavljena i učvršćena.</t>
  </si>
  <si>
    <t>IZVOĐENJE BETONSKIH RADOVA</t>
  </si>
  <si>
    <t>Beton treba spravljati  isključivo mašinskim putem. 
Transport projektiranog betona će se vršiti automješalicama. Transportna sredstva ne smiju izazivati segregaciju betonske smjese tijekom vožnje od mjesta proizvodnje do mjesta ugradnje.
Vrijeme transprta i drugih manipulacija svježim betonom mora biti u neposrednoj vezi s vremenom početka vezivanja cementa.</t>
  </si>
  <si>
    <t>Ugrađivanje betona se može početi samo na osnovu pismene potvrde o preuzimanju podloge, armature i odobrenju betoniranja od strane nadzornog inženjera.</t>
  </si>
  <si>
    <t>Beton se mora ugrađivati prema određenom planu.</t>
  </si>
  <si>
    <t>Zabranjeno je korigiranje vode u svježem betonu bez prisustva tehnologa betona.</t>
  </si>
  <si>
    <t>Prije betoniranja treba oplatu polijevati kod čega se treba paziti da voda ne uđe u svježi beton.</t>
  </si>
  <si>
    <t>Beton treba ubacivati što bliže njegovom konačnom položaju u konstrukciji. Svaki započeti konstruktivni dio ili element mora biti izbetoniran neprekinuto u započetom opsegu.</t>
  </si>
  <si>
    <t>Ugrađivanje betona u posebnim uvjetima</t>
  </si>
  <si>
    <t xml:space="preserve">Ugrađivanje betona u kalupima ili u oplatu pri vanjskim temperaturama ispod +5 ili iznad +30 smatra se betoniranjem u posebnim uvjetima. Za betoniranje u posebnim uvjetima moraju se osigurati posebne mjere zaštite betona. Betonu treba dodati dodatke protiv smrzavanja betona. Prije prvog smrzavanja beton mora imati najmanje 50 % zahtijevane čvrstoće. Kad se u vrlo hladnim danima skida oplata, ne smije doći do naglog hlađenja betona te se vanjske površine betona moraju zaštititi. </t>
  </si>
  <si>
    <t>Njegovanje ugrađenog betona</t>
  </si>
  <si>
    <t>Neposredno nakon betoniranja beton će se zaštićivati od:
- oborina i tekuće vode - prekrivanjem najlonima i ceradama
- vibracija koje mogu utjecati na promjenu unutrašnje strukture i prionljivosti betona i armature, kao i drugih mehaničkih oštećenja u vrijeme vezivanja i početnog očvršćivanja.
Zaštitu od prebrzog isušivanja treba provoditi mokrim postupokom (polijevanjem, prekrivanjem filcom ili jutom) a u trajanju od najmanje 7 dana ili postizanje 70 % tražene čvrstoće.
Zaštita betona mora biti ukalkulitrana u jedinične cijene.</t>
  </si>
  <si>
    <t xml:space="preserve">Obračun:
Obračun se vrši po m2,  m1,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normi GN 400 (ili jednakovrijedno).
</t>
  </si>
  <si>
    <t>OPLATE</t>
  </si>
  <si>
    <t>Oplate, kao i razna razupiranja, moraju imati takvu sigurnost i krutost da bez slijegavanja i štetnih deformacija mogu primiti opterećenja i utjecaje koji nastaju za vrijeme izvedbe radova.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</si>
  <si>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</si>
  <si>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sprečavaju deformacije.</t>
  </si>
  <si>
    <t>Za oplatu se ne smiju koristiti takvi premazi koji se ne bi mogli oprati s gotovog betona ili bi nakon pranja ostale mrlje na tim površinama.</t>
  </si>
  <si>
    <t>Oplatu za betonske konstrukcije čije će površine ostati vidljive, potrebno je izvesti u glatkoj “bažuj”, blanjanoj ili profiliranoj oplati, a prema nacrtu. Ako se u projektu traži blanjana oplata, onda treba koristiti daske istih širina, osim ako nije drugačije predviđeno, s vidljivom strukturom drveta, a slaganje dasaka prema projektu ili uputama projektanata.</t>
  </si>
  <si>
    <t>Kod nastavljanja betoniranja po visini, prilikom postavljanja oplate za tu konstrukciju treba izvesti zaštitu površina betona već gotovih konstrukcija od procjeđivanja cementnog mlijeka.</t>
  </si>
  <si>
    <t>Neposredno prije početka ugrađivanja betona oplata se mora očistiti.</t>
  </si>
  <si>
    <t>Oplate moraju biti tako izvedene da se mogu skidati lako i bez potreba i oštećenja konstrukcija, sa svim njenim elementima, kao i slaganje i sortiranje građe na određenim mjestima. Također je uključeno i čišćenje dasaka, gredica, potpora i drugog, vađenje</t>
  </si>
  <si>
    <t>Rezultati ispitivanja nivelete oplate, kao i zapisnik o prijemu tih konstrukcija, čuvaju se u evidenciji koja se prilikom primopredaje izgrađene građevine ustupa korisniku te građevine.</t>
  </si>
  <si>
    <t>Premjere i obračun izvršenih radova vršiti će se prema “Prosječnim normama u građevinarstvu” GN-601 (ili jednakovrijedno).</t>
  </si>
  <si>
    <t>Opći uvjeti za armiračke radove</t>
  </si>
  <si>
    <t>Kod izvedbe armiračkih radova treba se u svemu pridržavati postojećh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</si>
  <si>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</si>
  <si>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</si>
  <si>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čvrstoću, te dati nalog da se takav betonski čelik odstrani ili očisti.</t>
  </si>
  <si>
    <t>Savijeni glatki i rebrasti čelik te mreže moraju biti označeni točno prema armaturnim nacrtima i u svemu mora zadovoljavati odgovarajuće propise.</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</si>
  <si>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</si>
  <si>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Ugrađivati se mora armatura po profilima iz statičkog proračuna, odnosno nacrta savijanja. Ukoliko je onemogućena nabava određenih profila zamjena se vrši uz odobrenje statičara. Postavljenu armaturu prije betoniranja dužan je osim rukovoditelja gradilišta i nadzornog inženjera, pregledati statičar, o tome izvršiti upis u građevinski dnevnik. Mjerodavni podatak za marku betona koji treba upotrijebiti na pojedinim dijelovima konstrukcije uzima se iz statičkog proračuna i nacrta savijanja armature.</t>
  </si>
  <si>
    <t>Prilikom polaganja armature, naročitu pažnju posvetiti visini armature kod horiz. serklaža i armaturi u negativnoj zoni ploče kod ležaja (zidovi) kako nebi došlo do povećanja debljine ploče kod betoniranja zbog previsoko položene spomenute armature.</t>
  </si>
  <si>
    <t>Obračun ugrađene armature vrši se po kg neovisno o profilu.</t>
  </si>
  <si>
    <t>Ukoliko se izvrši preračunavanje, na objektu se može uz suglasnost statičara izvršiti i zamjena vrsta čelika i profila ovisno o mogućnostima dobave, što treba pismeno utvrditi upisom u građevinski dnevnik.</t>
  </si>
  <si>
    <t>Jedinična cijena mora sadržavati:</t>
  </si>
  <si>
    <t>*- uzimanje izmjera na objektu</t>
  </si>
  <si>
    <t>* -izvedba betonske mase u betonari</t>
  </si>
  <si>
    <t>*- dostava na gradilište</t>
  </si>
  <si>
    <t xml:space="preserve">*- ugradba u konstrukciju sa svim potrebnim horizontalnim i vertikalnim transportima </t>
  </si>
  <si>
    <t>*- potrebnu oplatu i radnu skelu ( izuzev fasadne skele )</t>
  </si>
  <si>
    <t>* -uzimanje potrebnih uzoraka</t>
  </si>
  <si>
    <t>* -ispitivanje materijala sa predočenjem atesta</t>
  </si>
  <si>
    <t>* -pregled armature prije savijanja sa čišćenjem i sortiranjem</t>
  </si>
  <si>
    <t>*- sječenje, ravnanje i savijanje armature na gradilištu sa transportom do mjesta ugradnje ili savijanje u centralnom savijalištu, transport do radilišta, te horizontalni i vertikalni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</si>
  <si>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</si>
  <si>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</si>
  <si>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njegu ugrađenog betona</t>
  </si>
  <si>
    <t>*- čišćenje nakon završetka svih radova</t>
  </si>
  <si>
    <t>*- svu štetu kao i troškove popravka kao posljedica nepažnje u toku izvedbe</t>
  </si>
  <si>
    <t>*- troškove zaštite na radu</t>
  </si>
  <si>
    <t>Čeličnu konstrukciju izvoditi prema Tehničkom propisu za čelične konstrukcije NN 112/08,125/10, 73/12 i 136/12 te svim prilozima propisa i navedenim  hrvatskim (HRN) i preuzetim normama, kao i prema Tehničkom propisu za spregnute konstrukcije od betona i čelika (NN 80/13).</t>
  </si>
  <si>
    <t xml:space="preserve">Pridržavati se slijedećih normi:
• konstrukcijski čelik HRN C.BO.500 (ili jednakovrijedno),
• korisna opterećenja stambenih i javnih zgrada HRN U.C7.121 (ili jednakovrijedno),
• korisna optrećenja strojeva u proizvodnim pogonima i skladištima HRN U.C7.122 (ili jednakovrijedno),
• vlastita težina konstrukcija i konstrukcijskih elemenata HRN U.C7.123 (ili jednakovrijedno),
• zavarene nosive čelične konstrukcije HRN U.E7.150 (ili jednakovrijedno),
• određivanje dužine izvijanja štapova HRN U.E7.086 (ili jednakovrijedno),
• štapovi izloženi pritisku i savijanju HRN U.E7.096 (ili jednakovrijedno),
• bočno izvijanje nosača HRN U.E7.101 (ili jednakovrijedno),
• proračun izbočavanja limova HRN U.E7.121 (ili jednakovrijedno),
• ležišta i zblobovi nosivih čeličnih konstrukcija HRN U.E7.131 (ili jednakovrijedno),
• spojevi s vijcima visoke klase čvrstoće kod nosivih čeličnih konstrukcija HRN U.E7.140 (ili jednakovrijedno),
• nosive čelične konstrukcije spojene zakovicama i vijcima HRN U.E7.145 (ili jednakovrijedno),
• zavarene nosive čelične konstrukcije HRN U.E7.150 (ili jednakovrijedno),
• osnove projektiranja i djelovanja na konstrukcije - 2-3. dio: Djelovanja na konstrukcije -- Opterećenje snijegom HRN ENV 1991-2-3:2005 (ili jednakovrijedno) Eurokod 1,
• toplo valjani proizvodi od konstrukcijskih čelika -- 1. dio: Opći tehnički uvjeti isporuke HRN EN 10025-1:2006 (ili jednakovrijedno). 
</t>
  </si>
  <si>
    <t>STANDARDNE KVALITETE građevinskih čelika su S 235, S 275, S355, S 450 ili jednakovrijedno (granica tečenja izraženoj u N/mm2)  - navesti kvalitetu čelika koja se koristi u projektu.</t>
  </si>
  <si>
    <t>Cijenom moraju biti obuhvaćeni svi troškovi vezani na nabavu i izradu (u skladu s projektnom dokumentacijom) kao i svi ostali potrebni (direktni i indirektni) radovi, postupci i materijali neophodni za ispravnu izvedbu i montažu konstrukcije. Tehničkom dokumentacijom – nacrtima i statičkim proračunom predviđena je vrsta i kvaliteta materijala za izradu konstrukcije i veznih sredstava što izvoditelj mora strogo poštovati. Izvođač radova (izrada konstrukcije i montaža) dužan je prije početka radova na izradi  (montaži) predočiti nadzornom inženjeru:
• planove slijeda zavarivanja s točnim odredbama u pogledu rasporeda i redoslijeda svakog pojedinog vara,
• plan montaže konstrukcije s detaljno razrađenim načinom i slijedom montaže,
• plan montaže mora biti prihvaćen i ovjeren od strane projektanta.
• ateste materijala namijenjenih izradi konstrukcije,
• ateste za spojni materijal (vijci i elektrode za zavarivanje),
• ateste zavarivača koji su radili na izradi čelične konstrukcije, vremenski obnovljene prema propisima.</t>
  </si>
  <si>
    <t>Osim navedenog izvođač mora imati:
• brojeve atesta materijala (osnovnog i spojnog) iz kojeg je  svaka pojedina pozicija izrađena
• oznake varova s brojem atesta elektroda i oznakom zavarivača koji je to zavario.</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</si>
  <si>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
Kod zavarivačkih radova potrebno je osigurati stalnu kontrolu prije, u toku i nakon izvedenih radova. Površine za zavarivanje moraju biti kvalitetno pripremljene,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Ne dopušta se zavarivanje na temperaturi nižoj od 0 C. Za radove koji nakon potpunog sklapanja konstrukcije neće biti vidljivi, potrebno je napisati zapisnik o preuzimanju u trenutku dostupnosti pregledavnju svih dijelova konstrukcije.</t>
  </si>
  <si>
    <t>Poslije završenih radioničkih radova vrši se geometrijska i ostale dogovorene kontrole, te po potrebi izvršiti probno sklapanje, o čemu je nadzorni inženjer dužan voditi zapisnik i ovjeriti ga.
Pri otpremi na gradilište izvođač je dužan ispitati mogućnost transporta s obzirom na gabarite sklopova, kako se konstrukcija ili njeni dijelovi ne bi deformirali prilikom transporta. 
Skladištenje mora biti tako pripremljeno da konstrukcija ne leži na tlu, već na drvenoj grednoj podlozi i da osigurava jednostavan pristup kod pronalaženja pozicija, njihova dizanja i transporta do mjesta ugradnje.
Sve montirane čelične konstrukcije moraju biti uzemljene u skladu sa odgovarajućim dijelom projekta elektroinstalacija. Radovi u vezi uzemljenja obuhvaćeni su troškovnikom u sklopu odgovarajućeg dijela projekta elektroinstalacija.
Održavanje čelične konstrukcije se vrši radi sigurnosti čelične konstrukcije i obuhvaća:
• redovni pregled svake godine
• glavni pregled svake 10-te godine,  dopunski pregled prema potrebi</t>
  </si>
  <si>
    <t xml:space="preserve">Jedinična cijena uključuje :
• uzimanje mjera na gradilištu  i definiranje ugradbenih dimenzija.
• tehnološku razradu svih detalja s razradom  načina spajanja, zaštite od korozije, zaštite od požara,
• izradu radioničkih nacrta 
• sav spojni materijal, sidrene ploče, mort za podlijevanje ležaja
• zaštitu  od korozije epoksidnim  ili poliuretanskim premazom – osim na nalijegajućim plohama spregnutih konstrukcija
• zaštitu od požara ako je predviđena projektom
• projekt montaže konstrukcije koji treba riješiti
• kontrolu kvalitete ležajeva konstrukcije koji se ugrađuju u beton
• način postave i stabilnost skele (projekt skele)
• stabilnost konstrukcije tijekom montaže i ev demontažne potpore i zatege 
• način transporta  (usklađenje težine montažnih  elemenata konstrukcije s  nosivošću dizalica i ostalih sredstava transporta)  
• plan kontrole geometrijske točnosti izvedbe u svim fazama montaže (geodetska kontrola)
• nosivosti spojeva zavarivanjem izvedenih na gradilištu,
• plan zavarivanja s planom kontrole varova 
• postavu i skidanje radne skele 
• striktnu primjenu mjera zaštite od požara tokom rada
• sve posredne i neposredne troškove za rad, materijal, alat i građevinske strojeve
• sve transporte
• čišćenje tokom rada, odvoz i zbrinjavanje smeća 
• završno čišćenje prije primopredaje radova
• nadoknadu  eventualne štete nastale iz nepažnje  na svojim ili tuđim radovima
Izvođač će pristupiti izvedbi tek nakon što su  nadzorni inžinjer i projektant potpisom potvrdili radioničke nacrte  i tehnološku razradu svih detalja.
</t>
  </si>
  <si>
    <t>Obračun :</t>
  </si>
  <si>
    <t>• za sve metalne konstrukcije po težini izraženoj u kg</t>
  </si>
  <si>
    <t>• izuzetno -  stope stupova, ležajne pločice i slično, ako su detaljno opisane, mogu biti obračunate i po  kom.</t>
  </si>
  <si>
    <t xml:space="preserve">Skele i oplate, uključujući njihove potpore i temelje, treba projektirati i konstruirati tako da su:
-otporne na svako djelovanje kojem su izložene tijekom izvedbe,
-dovoljno čvrste da osiguraju zadovoljenje  tolerancija  uvjetovanih  za  konstrukciju  i spriječe oštećenje konstrukcije,
-oblik, funkcioniranje, izgled i trajnost elemenata konstrukcije ne smiju biti ugroženi ni oštećeni svojstvima skela i oplate te njihovim uklanjanjem,
-skele i oplate moraju zadovoljavati mjerodavne hrvatske i europske norme.
Dozvoljena je upotreba svakog materijala koji će ispuniti gore navedene uvjete. Materijali moraju zadovoljavati odgovarajuće norme za konkretan proizvod ako one postoje.
Oplatna ulja treba odabrati i primijeniti na način da ne štete betonu, armaturi ili oplati i da ne djeluju štetno na okolinu. Ukoliko nije drugačije specificirano, oplatna ulja ne smiju štetno utjecati na valjanost površine betona ili na njezinu boju. Oplatna ulja treba primjenjivatiu skladu s uputama proizvođača ili isporučitelja.
Projekt  skele  treba  uzeti  u  obzir  deformacije  tijekom  i  nakon  betoniranja  kako  bi  se  izbjegle štetne pukotine u mladom betonu. 
To se može postići:
-ograničenjem progibanja i/ili slijeganja,
-kontrolom betoniranja i /ili specificiranjem betona npr. usporavanjem ugradnje. 
Oplata treba osigurati betonu traženi oblik dok ne očvrsne. Oplata i spojnice između elemenata trebaju biti dovoljno nepropusni da spriječe gubitak finog morta. Oplatu koja apsorbira značajniju količinu vode iz betona ili omogućava evaporaciju treba odgovarajuće vlažiti da se spriječi gubitak vode iz betona, osim ako nije drugačije specificirano.
Privremeni držači oplate, šipke, cijevi i slični predmeti koji će se ubetonirati u sklop koji se izvodi i ugrađeni elementi kao npr. ploče, ankeri i distanceri trebaju:
-biti čvrsto fiksirani tako da očuvaju projektirani položaj tijekom betoniranja,
-ne uzrokovati neprihvatljive utjecaje na konstrukciju,
-ne reagirati štetno s betonom, armaturom ili prednapetim čelikom,
-ne uzrokovati neprihvatljivi površinski izgled betona,
-ne štetiti funkcionalnosti i trajnosti konstrukcijskog elementa
Svaki ugrađeni dio treba imati dovoljnu čvrstoću i krutost da zadrži oblik tijekom betoniranja. Ne smije sadržavati tvari koje mogu štetno djelovati na njih same, beton ili armaturu. Udubljenja  ili  otvore  za  privremene  radove  treba  zapuniti  i  završno  obraditi  materijalom kakvoće slične okolnom betonu, osim ako ne ostaju otvoreni ili im je specificiran drugi način obrade. Skele ni oplata se ne smiju uklanjati dok beton ne dobije dovoljnu čvrstoću:
-otpornu na oštećenje površine skidanjem oplate,
-dovoljnu za preuzimanje svih djelovanja na betonski element u tom trenutku,
-da izbjegne deformacije veće od specificiranihtolerancija elastičnog ili neelastičnog ponašanja betona.
Uklanjanje oplate treba izvoditi na način da se konstrukcija ne preoptereti i ne ošteti.Opterećenja skela treba otpuštati postupno tako da se drugi elementi skele ne preopterete. Stabilnost skela i oplate treba održavati pri oslobađanju i uklanjanju opterećenja.U cijenu je uključena nabava, transport, postavljanje i demontaža skele.
Izvođač radova dužan je pridržavati se općih propisa i važećih standarda za tu vrstu radova, opisa troškovnika, shema, te uputa projektanta i nadzornog organa.       
Krovopokrivački radovi moraju se izvesti prema postojećim propisima i HTZ mjerama, a u skladu s obveznim važećim standardima.        
Eventualne nejasnoće u opisu moraju se riješiti prije sklapanja ugovora kako ne bi došlo do traženja nadoplate od strane izvođača. Svaki ponuđač dužan je nuditi sve opisane stavke troškovnika bez obzira da li će ih sam izvesti li sa svojim kooperantima.              
Pored opisa svake stavke u jediničnoj cijeni treba biti obuhvaćeno i slijedeće:       
- osnovni i pomoćni materijal,       
- uzimanje mjera na objektu,       
- razrada detalja,       
- sve troškove izrade, zaštite i dopreme na objekt,       
- sve hor. i vert. transporte, uključujući i upotrebu auto kranova,       
- eventualne nejasnoće u opisu moraju se riješiti prije sklapanja ugovora kako ne bi došlo do traženja nadoplate od strane izvođača. Svaki ponuđač dužan je nuditi sve opisane stavke troškovnika bez obzira da li će ih sam izvesti li sa svojim kooperantima.       
- potrebne skele i mobilna pomagala za montažu (ljestve, teleskopske košare, platforme)       
- čišćenje po završenom poslu.             
Alternativna rješenja. Ponuđač može izraditi i alternativna rješenja elemenata i dopuniti ih detaljnim nacrtima, uzorcima i sitemskim rješenjima, te atestima.              
Norme i smjernice koje treba primjeniti na izradi pokrovne konstrukcije. 
</t>
  </si>
  <si>
    <t xml:space="preserve">Toplinska zaštita i ušteda energije:       
- Toplinska tehnika u građevinarstvu. Metode proračuna koeficijenta prolaza topline u zgradama  HRN   U.J5.510/87 (ili jednakovrijedno)
Jednakovrijedno:       
- Toplinska tehnika u građevinarstvu. Metode proračuna difuzije vodene pare u zgradama U.J5.520 (ili jednakovrijedno)
Jednakovrijedno:       
- Toplinska tehnika u građevinarstvu. Metode proračuna karakteristika toplinske stabilnosti vanjskih građevinskih konstrukcija zgrada za ljetno razdoblje U.J5.530 (ili jednakovrijedno)
Jednakovrijedno:       
- Toplinska tehnika u građevinarstvu. Tehnički uvjeti za projektiranje i građenje zgrada U.J5.600/87 (ili jednakovrijedno)
Jednakovrijedno:       
Zaštita od buke i vibracije:       
- Akustika u građevinarstvu. Tehnički uvjeti za projektiranje i građenje zgrada. HRN U.J6.201(1989) (ili jednakovrijedno)
Jednakovrijedno:       
- Akustika u građevinarstvu. Standardne vrijednosti za ocjenu zvučne izolacije. U.J6.151(1982) (ili jednakovrijedno)
Jednakovrijedno:       
- Akustika u građevinarstvu. Metode izračunavanja zvučne izolacije jednim brojem. U.J6.153(1989) (ili jednakovrijedno)
Jednakovrijedno:       
- Schallschutz im Hochbau DIN 4109 (ili jednakovrijedno)
Jednakovrijedno:       
- Zakon o zaštiti od buke(NN br. 30/09) 
- Pravilnik o najvećim dopuštenim razinama buke u sredini u kojoj ljudi rade i borave (NN br. 145/04) 
Izolaterski radovi:       
- Toplinsko izolacijski materijali DIN 18165 (ili jednakovrijedno)
Jednakovrijedno:       
- Lake ploče i višeslojne izolacijske ploče. DIN 1101 1102 (ili jednakovrijedno)
Jednakovrijedno:
Elementi pokrova koji će biti ugrađeni moraju imati slijedeće ateste:      
- atest o vodonepropusnosti       
- atest o zvučnoj i toplinskoj izolaciji       
- proračune i dokaze o pravilnoj konstrukcijskoj zasnovanosti obzirom na toplinsko rastezanje.             
Za izradu ponude i izvođenje pokrovne konstrukcije građevine ponuđač je dužan primjeniti relevantne propise i norme važeće u Republici Hrvatskoj kao i međunarodno priznate norme  za područja koja nisu pokrivena normama  u Republici Hrvatskoj ili garantiraju viši nivo kvalitete od HRN.       
Ponudom treba obuhvatiti izradu, isporuku i montažu svih elemenata pokrova.       
Ponuđač je dužan u ponudi obuhvatiti sve količine potrebne za izradu krova prema geometrijskim podacima datim u podlogama.       
Podloge za izradu ponude su arhitektonski crteži i opisi dati u posebnim uvjetima. Eventualne nejasnoće treba otkloniti prije izdavanja ponude sa arhitektom i raspisivačem ponude.       
Također je nužno za ponuđene krovne elemente priložiti ateste ovlaštenog instituta u zemlji ili inozemstvu.       
Pokrivanje ne može započeti prije zapisničkog preuzimanja izvedene nosive konstrukcije i krovne potkonstrukcije.
</t>
  </si>
  <si>
    <t>9.</t>
  </si>
  <si>
    <t>Skele i oplate, uključujući njihove potpore i temelje, treba projektirati i konstruirati tako da su:
-otporne na svako djelovanje kojem su izložene tijekom izvedbe,
-dovoljno čvrste da osiguraju zadovoljenje  tolerancija  uvjetovanih  za  konstrukciju  i spriječe oštećenje konstrukcije,
-oblik, funkcioniranje, izgled i trajnost elemenata konstrukcije ne smiju biti ugroženi ni oštećeni svojstvima skela i oplate te njihovim uklanjanjem,
-skele i oplate moraju zadovoljavati mjerodavne hrvatske i europske norme.
Dozvoljena je upotreba svakog materijala koji će ispuniti gore navedene uvjete. Materijali moraju zadovoljavati odgovarajuće norme za konkretan proizvod ako one postoje.
Oplatna ulja treba odabrati i primijeniti na način da ne štete betonu, armaturi ili oplati i da ne djeluju štetno na okolinu. Ukoliko nije drugačije specificirano, oplatna ulja ne smiju štetno utjecati na valjanost površine betona ili na njezinu boju. Oplatna ulja treba primjenjivatiu skladu s uputama proizvođača ili isporučitelja.
Projekt  skele  treba  uzeti  u  obzir  deformacije  tijekom  i  nakon  betoniranja  kako  bi  se  izbjegle štetne pukotine u mladom betonu. 
To se može postići:
-ograničenjem progibanja i/ili slijeganja,
-kontrolom betoniranja i /ili specificiranjem betona npr. usporavanjem ugradnje. 
Oplata treba osigurati betonu traženi oblik dok ne očvrsne. Oplata i spojnice između elemenata trebaju biti dovoljno nepropusni da spriječe gubitak finog morta. Oplatu koja apsorbira značajniju količinu vode iz betona ili omogućava evaporaciju treba odgovarajuće vlažiti da se spriječi gubitak vode iz betona, osim ako nije drugačije specificirano.
Privremeni držači oplate, šipke, cijevi i slični predmeti koji će se ubetonirati u sklop koji se izvodi i ugrađeni elementi kao npr. ploče, ankeri i distanceri trebaju:
-biti čvrsto fiksirani tako da očuvaju projektirani položaj tijekom betoniranja,
-ne uzrokovati neprihvatljive utjecaje na konstrukciju,
-ne reagirati štetno s betonom, armaturom ili prednapetim čelikom,
-ne uzrokovati neprihvatljivi površinski izgled betona,
-ne štetiti funkcionalnosti i trajnosti konstrukcijskog elementa.
Svaki ugrađeni dio treba imati dovoljnu čvrstoću i krutost da zadrži oblik tijekom betoniranja. Ne smije sadržavati tvari koje mogu štetno djelovati na njih same, beton ili armaturu. Udubljenja  ili  otvore  za  privremene  radove  treba  zapuniti  i  završno  obraditi  materijalom kakvoće slične okolnom betonu, osim ako ne ostaju otvoreni ili im je specificiran drugi način obrade. 
Skele ni oplata se ne smiju uklanjati dok beton ne dobije dovoljnu čvrstoću:
-otpornu na oštećenje površine skidanjem oplate,
-dovoljnu za preuzimanje svih djelovanja na betonski element u tom trenutku,
-da izbjegne deformacije veće od specificiranihtolerancija elastičnog ili neelastičnog ponašanja betona.
Uklanjanje oplate treba izvoditi na način da se konstrukcija ne preoptereti i ne ošteti.Opterećenja skela treba otpuštati postupno tako da se drugi elementi skele ne preopterete. Stabilnost skela i oplate treba održavati pri oslobađanju i uklanjanju opterećenja.U cijenu je uključena nabava, transport, postavljanje i demontaža skele.</t>
  </si>
  <si>
    <t>A.</t>
  </si>
  <si>
    <t>Opći i posebni uvjeti sastavni dio su ovog troškovnika. Sve navedeno u općim uvjetima što utječe na ukupnu cijenu obavezno ukalkulirati u jediničnu cijenu svake pojedine stavke troškovnika. Naknadni zahtjevi nakon ugovaranja neće se priznavati.</t>
  </si>
  <si>
    <t>mj jedinica</t>
  </si>
  <si>
    <t>TESARSKI RADOVI UKUPNO:</t>
  </si>
  <si>
    <t>VIII</t>
  </si>
  <si>
    <t>II SKELARSKI RADOVI</t>
  </si>
  <si>
    <t>I PRIPREMNI RADOVI, DEMONTAŽE I RUŠENJA - OPĆI UVJETI</t>
  </si>
  <si>
    <t>III. ZIDARSKI RADOVI - OPĆI UVJETI</t>
  </si>
  <si>
    <t>IV. BETONSKI I ARMIRANO BETONSKI RADOVI - OPĆI UVJETI</t>
  </si>
  <si>
    <t>VI. TESARSKI RADOVI - OPĆI UVJETI</t>
  </si>
  <si>
    <t>V. METALNE KONSTRUKCIJE - OPĆI UVJETI</t>
  </si>
  <si>
    <t>- obijanje</t>
  </si>
  <si>
    <t xml:space="preserve">Dobava i ugradnja sidara za povezivanje tlačne ploče s postojećim zidovima. Sidra se izvode iz betonskog rebrastog čelika B500B promjera Ø14/50cm, dužine od 90cm (rubni zidovi) do 200cm (središnji zid) i ugrađuju se između dva grednika. Uključivo bušenje rupa promjera do Ø18 i dužine 35 cm u zidovima od pune opeke i ugradnja utiskivanjem sidara u iste s odgovarajućim epoxy mortom (dvokomponentno epoksidno-akrilatno ljepilo za sidrenja, bez otapala i stirena, tipa Sika AnchorFix -2 + ili jednakovrijedno - koristiti na svim mjestima gdje je potrebno zapunjavanje rupa po projektu). Sidra se ugrađuju prije ugradnje armature tlačne ploče i betoniranja iste. U cijenu uključen sav potrebni materijal. </t>
  </si>
  <si>
    <t>beton C30/37</t>
  </si>
  <si>
    <t>dašćana oplata h=24mm</t>
  </si>
  <si>
    <t>čavli s navojem 10x100 mm</t>
  </si>
  <si>
    <t>3. Troškovnik građevinsko-obrtničkih radova</t>
  </si>
  <si>
    <t xml:space="preserve">Pažljivo ručno obijanje trošne žbuke debljine 2,5-5 cm s definiranih ravnih ploha zidova dvorišta do čiste, ravne, čvrste i suhe podloge.  Ziđe je od opeke.  Utovar, odvoz i istovar na lokaciju  udaljenu do 10 km. Obračun po m3. </t>
  </si>
  <si>
    <t>Ojačanje međukatne konstrukcije sa strane stropa</t>
  </si>
  <si>
    <t>Sprezanje drvenih grednika s dašćanom oplatom (Ojačanje međukatne konstrukcije sa strane stropa)</t>
  </si>
  <si>
    <t>obijanje žbuke</t>
  </si>
  <si>
    <t>deponiranje</t>
  </si>
  <si>
    <t>Pažljivo skidanje postojeće oplate ispod drevenih grednika cca 1m od zida nakon skidanja žbuke. Pretpostavljena debljina je jedne oplate, 24 mm.  Uklonjenu oplatu deponirati na odgovarajuću deponiju za građevinski materijal do 20 km od gradilišta. Obračun po m2. U stavku ulazi uklanjanje, utovar, prijevoz i deponiranje. U stavku uključiti sve potrebne materijale, rad i opremu za izvedbu do potpune gotovosti.</t>
  </si>
  <si>
    <t xml:space="preserve">Žbukanje ravnih dijelova zidova (glatke površine) grubom i finom žbukom debljine 3 -5 cm. Sastav žbuke, zrnatost i obrada prema nalazu konzervatorskog istraživanja i nalogu konzervatorskog nadzora.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Toplinska provodljivost, λ= 0,27 W/mK (prema HRN EN 1745))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 Površina žbuke mora biti potpuno ravna. Kvalitetu žbuke izvođač dokazuje stručnim nalazom ovlaštene ustanove, a uključeno je u cijenu stavke. U cijenu stavke uključen je sav potreban rad, materijal, faktori i transport. </t>
  </si>
  <si>
    <t xml:space="preserve">oplata </t>
  </si>
  <si>
    <t>čavli s navojem</t>
  </si>
  <si>
    <t>Ojačanje krovne konstrukcije</t>
  </si>
  <si>
    <t>šipke Φ16, L= 1 m</t>
  </si>
  <si>
    <t>pločice 100x100x8 mm</t>
  </si>
  <si>
    <t>Ø14; L =90cm</t>
  </si>
  <si>
    <t xml:space="preserve"> Ø14; L =200cm</t>
  </si>
  <si>
    <t>Izvedba temelja za sidrenje torkreta</t>
  </si>
  <si>
    <t>čelični flah b/h=80/8 mm, S235</t>
  </si>
  <si>
    <t>a) Hidroizolacije
Sav materijal za izolaciju treba biti prvorazredne kvalitete, te odgovarati  trenutno važećim propisima i standardima.</t>
  </si>
  <si>
    <t>Ukoliko je opis koje stavke izvođaču nejasan, treba pravovremeno prije predaje ponude tražiti objašnjenje od projektanta. Eventualne izmjene materijala, te način izvedbe tokom gradnje moraju se izvršiti isključivo pismenim dogovorom sa projektantom i nadzornim inženjerom. Sve više radnje, koje neće biti na taj način utvrđene, neće se priznati u obračunu.
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
Ukoliko se traži stavkom troškovnika materijal koji nije obuhvaćen propisima, ima se u svemu izvesti prema uputama proizvođača, te garancijom i atestima za to ovlaštenih ustanova.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
Obračun se vrši prema postojećim normama GN 561-xxx ili jednakovrijedno.</t>
  </si>
  <si>
    <t>Jedinična cijena treba sadržavati:
- sav rad, uključivo prenose, prijevoze, grijanja itd.,
- sav potreban matreijal,
- transport, 
- poduzimanje mjera po HTZ i drugim postojećim propisima,
- uklanjanje svih otpada nakon izvedenih radova,                                                                        - pomoćni rad i materijali.</t>
  </si>
  <si>
    <t>Ovi opći uvjeti mijenjau se ili nadopunjuju opisom pojedine stavke troškovnika.
Prije montaže na gradilištu, izvođač je dužan izgraditi razradu detalja izrade (ugradbe) pridržavajući se pravila dobrog zanata i uvažavajući klimatske uvjete, te dati ih na ovjeru projektantu i nadzoru.
Za atestirane detalje proizvođača nije potrebna suglasnost projektanta. Ovo se ne odnosi na posebne detalje koji su projektom već definirani.</t>
  </si>
  <si>
    <t>b) Parna brana
Parna brana je visoko vrijedni izolacioni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</si>
  <si>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 xml:space="preserve">c) Termoizolacija
Termoizolacija se izvodi od materijala koji imaju osobine da slabo provode toplinu (proračunom je određena vrijednost toplinske izolacije). Izvode se prema opisu troškovnika, kvalitetno i prema  trenutno važećim propisima i standardima, te tehničkim propisima  za toplinsku i zvučnu izolaciju. 
Prije ugradnje izolacijskih materijala potrebno je ispitati ili dokazati atestom vrijednosti koeficijanata provodljivosti topline i difuznog otpora za sve materijale koji su korišteni u proračunima prolaza topline i otpora difuziji vodene pare, na osnovu podataka danih u normama. U slučaju potrebe zamjene bilo kojeg predviđenog materijala nekim drugim, treba tražiti uz potrebne ateste suglasnost projektanta.
</t>
  </si>
  <si>
    <r>
      <t>Obračun radova vrši se po m</t>
    </r>
    <r>
      <rPr>
        <vertAlign val="superscript"/>
        <sz val="10"/>
        <rFont val="Arial Narrow"/>
        <family val="2"/>
      </rPr>
      <t>2</t>
    </r>
    <r>
      <rPr>
        <sz val="10"/>
        <rFont val="Arial Narrow"/>
        <family val="2"/>
      </rPr>
      <t xml:space="preserve"> površine.
Jedinična cijena treba sadržavati:
- sav rad i transport,
- sav materijal uključivo pomoćni i vezni,
- kompletnu ugradbu,
- sve zaštite od temperaturnih i atmosferskih nepovoljnih utjecaja,
- zaštita na radu,
- poravak štete na svojim i tuđim radovima,
- uklanjanje svih ostataka i čišćenje nakon rada.
Ovi uvjeti mijenjaju se ili dopunjuju pojedinim stavkama troškovnika.</t>
    </r>
  </si>
  <si>
    <t>jed.mj</t>
  </si>
  <si>
    <t>Sprezanje međukatne konstrukcije sa strane poda</t>
  </si>
  <si>
    <t>Sprezanje međukatne konstrucije sa strane stropa</t>
  </si>
  <si>
    <t>VII</t>
  </si>
  <si>
    <t>Sprezanje međukatne konstrukcije s zidovima</t>
  </si>
  <si>
    <t>Dobava i ugradnja čeličnih flahova dim. 80x8mm, duljine 1,40 m i 1,0 m kv.čelika S235. U nosivi zid potrebno je izbušiti rupu fi 20mm koja se popunjava epoksidnim ljepilom, te se ugrađuje anker fi 16mm. Dužina ankera koja je potrebna za dijalogonalni ulaz u zid iznosi 30 cm, 10 cm je zavarena za flah. Ukupna duljina sidra iznosi 50 cm. Na samom gradilištu vare se ankeri za čelični flah. Na sloju dasaka potrebno je izbušiti rupe na razmaku od 25 cm dijagonalno za ugradnju vijaka. Flah, čije su dimenzije presjeka 8 x 80 mm (S235) spreže se vijcima u daščanu konstrukciju.  Kao spojno sredstvo koristiti će se vijci za drvo fi12/70mm kv.5.8 za svaki spoj grednika i flaha po 3 komada prema nacrtu. Dodatno se sidre čavlima s navojem za daščanu oplatu, po 4 komada po flahu, čavli su 4x40 mm. Uključiti sav materijal, rad i alat za rad do potpune gotovosti.</t>
  </si>
  <si>
    <t>čelični flah b/h=80/8 mm, L=1,40m, S235, n=78</t>
  </si>
  <si>
    <t>čelični flah b/h=80/8 mm, L=1,00m, S235, n=14</t>
  </si>
  <si>
    <t>sidra fi16, L=40 cm, n=92</t>
  </si>
  <si>
    <t>vijci M12/70, kv. 5.8. , n=368</t>
  </si>
  <si>
    <t>Razni nepredviđeni radovi koji se mogu pojaviti u toku izvođenja radova. Radovi se izvode po nalogu nadzornog inženjera, i obračunavaju se prema stvarno izvedenim radovima. Za ponudu predvidjeti vrijednost od  10%  od  vrijednosti  metalne konstrukcije. Obavezno ispuniti.</t>
  </si>
  <si>
    <t>10% ukupnih radova</t>
  </si>
  <si>
    <t>LIMARSKI RADOVI</t>
  </si>
  <si>
    <t>Jednostruko krovište</t>
  </si>
  <si>
    <t>Dobava, profiliranje i montaža lima debljine 0,55 mm za izradu limarskih opšava na spojevima grebena i uvala, na spojevima streha i oblaganje vrha timpanona. Uključiti sav materijal, rad i alat za rad do potpune gotovosti.</t>
  </si>
  <si>
    <t>lim 0,55 mm</t>
  </si>
  <si>
    <t>LIMARSKI RADOVI UKUPNO:</t>
  </si>
  <si>
    <t>Zaštita prozora i ostalih otvora na dvorišnim i uličnim pročeljima predviđenim za ojačanje. Stavka uključuje učvršćivanje i postavu zaštitne folije. U stavku uključiti sve potrebne materijale, rad i opremu za izvedbu do potpune gotovosti. Obračun po m2 prozora.</t>
  </si>
  <si>
    <t>Uklanjanje svih elemenata u prostorijama (ormari, kreveti i slično) što spriječava izvedbu.  Deponirati na suhom mjestu i zaštiti od prašine folijom. Potrebno je napisati zapisnik i predočiti nadzornom inženjeru svih elemenata izmještenih za potrebu izvedbe radova. Nakon završetka potrebno je sve vratiti na svom mjestu. Obračun po paušalu. U stavku uključiti sve potrebne materijale, rad i opremu za izvedbu do potpune gotovosti. Odnosi se na sve radove sanacije.</t>
  </si>
  <si>
    <t xml:space="preserve">Pažljivo ručno obijanje trošne žbuke debljine 2,5-4 cm s definiranih ravnih ploha zidova do čiste, ravne, čvrste i suhe podloge.  Ziđe je od opeke.  Utovar, odvoz i istovar na lokaciju  udaljenu do 10 km. Obračun po m3. </t>
  </si>
  <si>
    <t>Pažljivo ručno obijanje trošne žbuke pretpostavljene debljine 5 cm sa cijelog stropa predviđenog za sprezanje. Pretpostavljeni slojevi su prema starom načinu izvedbe drvenog grednika, žbuka i trstika. Uklonjenu žbuku deponirati na odgovarajuću deponiju za građevinski materijal do 20 km od gradilišta. Obračun po m3. U stavku ulazi uklanjanje, utovar, prijevoz i deponiranje. U stavku uključiti sve potrebne materijale, rad i opremu za izvedbu do potpune gotovosti.</t>
  </si>
  <si>
    <t>Sanacija i popravak zidova zapunjavanjem sljubnica i pukotina mortom na bazi dvokomponentnog morta na bazi hidrauličkog veziva, ojačan alkalno otpornim vlaknima i polimernim dodacima za sanaciju i konstruktivno ojačanje opečnog ziđa. Prije nanošenja morta potrebno je očistiti sve četkom, otprašiti i zasititi podlogu vodom, u svrhu sprečavanja upijanja vode iz žbuke od strane podloge. Mjesta koja se popravljaju mogu se odmah izravnati sa žlicom, gleterom, gladilicom odnosno žlicom za sljubnice, lagano pritiskajući za poboljšanje prionjivosti tako da ostane jedna zatvorena površina. Višak morta ukloniti odmah nakon ugradnje. Radna skela uključena u cijenu. Obračun po m2 površine zida. Odabrani sustav provjeriti s projektantom.</t>
  </si>
  <si>
    <t xml:space="preserve">Dobava i izvedba armirano betonskih elemenata dimenzija 60x45cm, betonom C30/37, granulirani agregat. Oplata glatka. Beton je potrebno kod ugradbe vibrirati, da nestanu gnijezda (segregirani dio). Sva eventualna potrebna podupiranja i njega betona u periodu od 20 dana su u cijeni stavke. Obračun po m3. Cijenom treba obuhvatiti kompletan rad. 
</t>
  </si>
  <si>
    <t>čelični lim d=6mm prilagođen geometriji</t>
  </si>
  <si>
    <t>VIII. IZOLATERSKI RADOVI - OPĆI UVJETI</t>
  </si>
  <si>
    <t>VI.</t>
  </si>
  <si>
    <t>Torkretiranje poprečnih zidova</t>
  </si>
  <si>
    <t>Dobava i postava zaštitne folije za pokrivanje hodne površine stubišta, zaštita stambenih površina gdje se izvode radovi OSB pločama ili folijama. U prostorijama gdje se izvode radovi, a kao zaštita od oštećenja sve površine uz rubove vrata, štokove, prekidače, ormariće i sl treba zaštititi pik trakom koju nakon završetka radova treba ukloniti i odvesti.Obračun po m2.Radove treba izvoditi pažljivo i precizno.</t>
  </si>
  <si>
    <t>Ojačanje zidova  FRCM sustavom</t>
  </si>
  <si>
    <t>Rušenje poprečnih zidova i dvorišnog zida</t>
  </si>
  <si>
    <t>Utovar, prijevoz i deponiranje uklonjene pune opeke, trstike, žbuke. Deponirati na odgovarajući deponij za građevinski materijal do 20 km od gradilišta. U stavku uključiti sve potrebne materijale, rad i opremu za izvedbu do potpune gotovosti.</t>
  </si>
  <si>
    <t>Izvedba sprezanja AB tlačne ploče s grednicima i čeličnim gredama (ojačanje međukatne sa strane poda)</t>
  </si>
  <si>
    <t>Uklanjanje i deponiranje šute unutar dva sloja daščanje oplate. Pretpostavljena visina šute iznosi 10cm. Uklonjenu šutu deponirati na odgovorajući deponij za građevinski materijal do 20 km od gradilišta. Obračun po m3. U stavku ulazi uklanjanje, utovar, prijevoz i deponiranje. U stavku uključiti sve potrebne radove, materijale i opremu za izvedbu do potpune gotovosti.</t>
  </si>
  <si>
    <t xml:space="preserve">Doprema na gradilište, montaža, demontaža i odvoz s gradilišta cijevne fasadne skele od bešavnih cijevi. Skelu izvesti prema projektu skele i statičkom računu koji je izvođač dužan napraviti prije izvedbe skele, prema važećim standardima, propisima i pravilima struke. Uključivo radne platforme od mosnica i zaštitne ograde (visine min. 1,2 m),  sva potrebna ukrućenja i sidrenja. Skelu osigurati sidrenjem u zgradu, a zaštititi od groma uzemljenjem. U jediničnu cijenu uključiti i zaštitni zastor od jutenih ili PE traka po cijeloj površini vanjske strane skele, željezne ili drvene ljestve – penjalice i sav potreban pomoćni materijal i pribor. Sav transport materijala, rad i komunikacije vrši se isključivo s vanjske strane građevine, preko skele, a ne kroz zgradu.
Prije davanja ponude ponuditelj može pregledom situacije, konfiguracije terena i geometrije pročelja ustanoviti mogućnosti postave skele na svim dijelovima pročelja, uvjete pristupa, osiguranja prolaza, ulaza i prostora za odlaganje materijala i zaštite drugih ploha i vegetacije. Visina skele do 20 m. Skela se radi na dvorišnom pročelju, odnosno na  mjestu ojačavanja uglova zgrade i ojačanja zidova FRCM sustavom. Obračun se vrši po vertikalnoj projekciji. </t>
  </si>
  <si>
    <t>dvorišno pročelje</t>
  </si>
  <si>
    <t xml:space="preserve">Žbukanje ravnih dijelova zidova (glatke površine) grubom i finom žbukom debljine 3 -5 cm.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Toplinska provodljivost, λ= 0,27 W/mK (prema HRN EN 1745))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Površina žbuke mora biti potpuno ravna. Kvalitetu žbuke izvođač dokazuje stručnim nalazom ovlaštene ustanove, a uključeno je u cijenu stavke. U cijenu stavke uključen je sav potreban rad, materijal, faktori i transport. </t>
  </si>
  <si>
    <t>Priprema zida obijanjem postojeće / ostataka žbuke do čvrste i čiste podloge. ispuhivanje zrakom pod pritiskom i pranje (ručno ili strojno) pod laganim pritiskom.  Odvoz šute na lokalni deponij obračunat posebno.  Zapunjavanje sljubnica / izravnavanje povšine jednokomponentnim mortom ojačan vlaknima, na bazi hidrauličkih veziva, sa odabranim agregatom i specijalnim dodacima, u debljinama 5mm-25mm po sloju. Karakteristike morta: klasa R2 (EN 1504-3 ili jednakovrijedan__________), klasa M20 (EN 998-2 ili jednakovrijedan ___________), klasa CS IV (EN 998-1 ili jednakovrijedan ______________), maksimalno zrno agregata: min. 1,4 mm, specfična gustoća: min. 1,85 ± 0,05 kg/L (EN 1015-10 ili jednakovrijedan____________), tlačna čvrstoća: min. 22 MPa (EN 1015-11 ili jednakovrijedan____________), tlačni modul elastičnosti: min. 7.6 MPa (EN 13412 ili jednakovrijedan______________), prionjivost na podlogu: min.0,8 MPa (EN 1015-12 ili jednakovrijedan ____________), kapilarno upijanje: maks. 0.2 kg mE-2minE-0.5 (EN 1015-18 ili jednakovrijedno___________). Obračun po m2 površine zida.</t>
  </si>
  <si>
    <t>Zapunjavanje sljubnica</t>
  </si>
  <si>
    <t xml:space="preserve">Dobava i ugradnja FRCM sustava, koristeći mort naveden u stavci 1.i specijalne staklene mreže. Karakteristike mreže: gustoća vlakana: min. 2.6 g/cm3, razmak šavova : min. 18.1 x 14.2 mm, vlačna čvrstoća : min. 2.600 N/mm2, vlačni modul elastičnosti : min. 80.000 N/mm2, granična uzdužna nosivost : min. 77 kN/m, granična poprečna nosivost : min. 76 kN/m, uzdužno izduženje pri slomu: min. 4,10%, poprečno izduženje pri slomu: min. 3,45%. Svi proizvodi trebaju biti kompatibilni. Dokaz kompatibilnosti dostaviti nadzornom inžinjeru. Radove izvesti prema uputama proizvođača materijala. Ugradnja prema shemi u prilogu. Obračun po m2 površine.                                                                                                                                 </t>
  </si>
  <si>
    <t xml:space="preserve">Strojno špricanje ili ručno nanošenje grube i fine žbuke s  unutarnje strane zidova produžnom žbukom 1:3:9 u slojevima ukupne debljine 2 cm za grubi sloj i 0,5 cm za fini sloj žbuke. Stavka obhvaća prethodno žbukanju nanošenje cementnog šprica, žbukanje i završno zaglađivanje. Uključiti sav materijal, rad i alat za rad do potpune gotovosti.                            </t>
  </si>
  <si>
    <t>Dobava i ugradnja spojnih sredstava vijaka za sprezanje drveta i betona ili armaturnih šipki Ø16mm., kvalitete čelika B500B,u epoxy ljepilu na razmaku od 12cm u predbušenim rupama u grednicima. Šipka je duljine 25 cm  od toga je 10-15 cm unutar grednika (ovisno o dimenziji grednika), ostatak prolazi kroz oplatu u betonsku ploču.  Šipke se postavljaju pod kutem od 45 stupnjeva. U cijenu uključen sav potrebni materijal.</t>
  </si>
  <si>
    <t xml:space="preserve">Dobava i ugradnja betona za torkretiranje postojećih ukrutnih zidova. Torkretiranje izvesti dvostrano  debljine 5cm sa svake strane. Unutar stavke potrebno uračunati sav potreban materijal i rad, armaturne mreže Q335  i drugi elementi koji su detaljno opisani u projektu sanacije. Torkret je potrebno usidriti u postojeći zidani zid šipkama ∅8 (16kom po m2). Sidrene šipke je potrebno postaviti prije polaganja armaturne mreže te prema skici savinuti nakon postavljanja mreže. Nakon savijanja šipke pristupa se ugradnji betonske obloge C30/37, mlaznim postupkom. Prije faze torkretiranja potrebno je zapuniti sljubnice zidova mortom na mjestima gdje je potrebno - uzeto u obzir u zasebnoj stavci. Cijenom treba obuhvatiti kompletan rad. </t>
  </si>
  <si>
    <t>Dobava i ugradnja čeličnih flahova dim. 80x8mm, kv.čelika S235. U nosivi zid potrebno je izbušiti rupu fi 22mm koja se popunjava epoksidnim ljepilom, te se ugrađuje anker fi 20mm. Dužina ankera koja je potrebna za dijalogonalni ulaz u zid iznosi 30cm (na pojedinim mjestima cijela debljina zida), 10 cm je zavarena za flah. Ukupna duljina sidra iznosi 50 cm. Na samom gradilištu vare se ankeri za čelični flah. Na sloju dasaka potrebno je izbušiti rupe na razmaku od 25 cm dijagonalno za ugradnju vijaka. Flah, čije su dimenzije presjeka 8 x 80 mm (S235) spreže se vijcima u daščanu konstrukciju.  Kao spojno sredstvo koristiti će se vijci za drvo fi12/70mm kv.8.8 za svaki spoj grednika i flaha po 3 komada prema nacrtu. Dodatno se sidre čavlima s navojem za daščanu oplatu, po 4 komada po flahu, čavli su 4x40 mm. Cijenom obuhvatiti kompletan rad.</t>
  </si>
  <si>
    <t>sidra fi20, L=40/70 cm</t>
  </si>
  <si>
    <t xml:space="preserve">vijci M12/70, kv. 8.8. </t>
  </si>
  <si>
    <t>čelični profili HEB 240</t>
  </si>
  <si>
    <t>armaturne šipke fi16</t>
  </si>
  <si>
    <t>čelični profili HEA 240</t>
  </si>
  <si>
    <t xml:space="preserve">U slučaju kada čelični profili udar na nadvoj iznad prozora potrebno je u nadvoj ugraditi čelične profile HEA 240; S235 koje je potrebno ugraditi između drvenih grednika u pod potkrovlja. Unutar stavke uračunati sve potrebne predradnje, pripreme ležajeva u zidovima prema detalju i sve potrebno da se čelična konstrukcija postavi po pravilima struke. </t>
  </si>
  <si>
    <t xml:space="preserve">Dobava i ugradnja čeličnih traverzi HEB240;S235 (ili jednakovrijedno) koje je potrebno ugraditi između drvenih grednika u pod potkrovlja. Unutar stavke uračunati sve potrebne predradnje, pripreme ležajeva u zidovima prema detalju i sve potrebno da se čelična konstrukcija postavi po pravilima struke. </t>
  </si>
  <si>
    <t>Dobava i ugradnja moždanika d16/55cm na razmaku 15cm za sprezanje čeličnih profila s AB tlačnom pločom. U cijenu uključen sav potrebni materijal.</t>
  </si>
  <si>
    <t>Ojačanje međukatne sa strane poda</t>
  </si>
  <si>
    <t>Nabava materijala, priprema i žbukanje unutarnjih površina stropova s kojih je uklonjena žbuka i trstika za potrebe izrade ojačanja drvenih grednika međukatnih konstrukcija. Na očišćene stropove nanosi se cementni špric ojačan pocinčanom rabic mrežicom po cijeloj površini, a nakon 24 sata nanosi se podložna cementno vapnena žbuka u debljini od 20mm. Na sudarima s postojećom zdravom žbukom izvesti nosače žbuke. Na podložnu žbuku nanosi se fina žbuka u debljini od 3mm. Spojevi s postojećom dobrom žbukom se rabiciraju dodatno. Izrada u svemu prema uputama proizvođača, uključujući pripremu podloge, primjenu i njegu sustava. Radna skela uključena u cijenu. Obračun po m2.</t>
  </si>
  <si>
    <t>Zidanje novih ukrutnih i vanjskog zida</t>
  </si>
  <si>
    <t>unutarnji zidovi</t>
  </si>
  <si>
    <t>vanjski zid</t>
  </si>
  <si>
    <t>Unutarnji zidovi:</t>
  </si>
  <si>
    <t>vanjski zid:</t>
  </si>
  <si>
    <t>unutarnji zidovi - armatura Ø16, L=50 cm</t>
  </si>
  <si>
    <t>vanjski zid - armatura Ø16, L=50 cm</t>
  </si>
  <si>
    <t>Izvedba temelja za vanjski zid</t>
  </si>
  <si>
    <t xml:space="preserve">Dobava i izvedba armirano betonskih elemenata  betonom C30/37, granulirani agregat. Oplata glatka. Beton je potrebno kod ugradbe vibrirati, da nestanu gnijezda (segregirani dio). Sva eventualna potrebna podupiranja i njega betona u periodu od 20 dana su u cijeni stavke. Obračun po m3. Cijenom treba obuhvatiti kompletan rad. 
</t>
  </si>
  <si>
    <t>Ojačanje zabatnih zidova zapunjavanjem i ugrađivanjem spiralnih sidri u sljubnice</t>
  </si>
  <si>
    <t xml:space="preserve">Nakon obijanja žbuke zid očistiti čeličnim četkama, a reške skobama do dubine od 2-3 cm. Potom cijelu površinu otprašiti i isprati vodom pod tlakom. Utovar, odvoz i istovar na lokaciju  udaljenu do 20 km. Obračun po m2. </t>
  </si>
  <si>
    <t xml:space="preserve">U očiščenim fugama (sljubnicama) zabatnih zidova ugraditi će se armaturne šipke Φ8, koristeći sanacijski mort ojačan vlaknima tip kao Samorborka sanacijski mort R2 ili jednakovrijedan. Prvo nanijeti mort utiskivanjem, postaviti armaturnu šipku te ponovno nanijeti mort utiskivanjem, kako bi se poboljšala prionjivost, višak morta treba ukloniti odmah nakon ugradnje. Cijenom obuhvatiti kompletan rad. Obračun po m2. </t>
  </si>
  <si>
    <t xml:space="preserve">Žbukanje ravnih dijelova zabatnih zidova grubom i finom žbukom debljine 3 - 5 cm.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Toplinska provodljivost, λ= 0,27 W/mK (prema HRN EN 1745))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Površina žbuke mora biti potpuno ravna. Kvalitetu žbuke izvođač dokazuje stručnim nalazom ovlaštene ustanove, a uključeno je u cijenu stavke. U cijenu stavke uključen je sav potreban rad, materijal, faktori i transport. </t>
  </si>
  <si>
    <t xml:space="preserve">Žbukanje ravnih dijelova pročelja (glatke površine) grubom i finom žbukom debljine 3 - 5 cm. Pripremljena podloga prema uputama iz prethodne stavke obrađuje se odgovarajućim špricom 1-3 dana prije nanošenja lagane podložne vapnenocementne žbuke. Produžna lagana žbuka (gustoća 1000 kg/m³, tlačna čvrstoća 1,5-5,0 N/mm², koeficijent paropropusnosti μ≤ 20 (prema HRN EN 1015-19), Toplinska provodljivost, λ= 0,27 W/mK (prema HRN EN 1745))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Površina žbuke mora biti potpuno ravna. Kvalitetu žbuke izvođač dokazuje stručnim nalazom ovlaštene ustanove, a uključeno je u cijenu stavke. U cijenu stavke uključen je sav potreban rad, materijal, faktori i transport. </t>
  </si>
  <si>
    <t>Ojačanje zidova FRP trakama</t>
  </si>
  <si>
    <t>Skidanje podne obloge i daščane oplate u potkrovlju predviđenom za sprezanje postojećih drvenih grednika i novih čeličnih greda s novom AB pločom. Uklonjene slojeve deponirati na odgovarajuću deponiju za građevinski materijal do 20km od gradilišta. Obračun po m2. U stavku ulazi uklanjanje, utovar, prijevoz, deponiranje. U stavku uključiti sve potrebne materijale, rad i opremu za izvedbu do potpune gotovosti. Cijenom obuhvatiti kompletan rad.</t>
  </si>
  <si>
    <t xml:space="preserve">Priprema potrebne dokumentacije. Stavka uključuje projekt skele. </t>
  </si>
  <si>
    <t xml:space="preserve">Ispitivanje ugrađenih sidra hidrauličnom prešom. Sidra se ispituju na čupanje. Ispitivanje se vrši na 3 mjesta. Obračun po komadu sidra. Sila koju sidro mora izdržati iznosi 40 kN. Ukoliko ne zadovolji, izvođač o svom trošku mijenja sva ugrađena sidra. Nadzorni inženjer određuje koja će se sidra ispitivati. Nakon ispitivanja potrebno dostaviti Izvješće o ispitivanju. </t>
  </si>
  <si>
    <t>Ojačanje zidova FRCM sustavom</t>
  </si>
  <si>
    <t>karbonska sidra</t>
  </si>
  <si>
    <t xml:space="preserve">Ojačanje međukatne konstrukcije s donje strane </t>
  </si>
  <si>
    <t xml:space="preserve">spojna sredstva Ø16, L=25 cm </t>
  </si>
  <si>
    <t xml:space="preserve">Dobava i ugradnja karbonske užadi. Karakteristike CFRP užadi: promjer: min.Ø10mm, gustoća vlakana: min. 2.60 g/cm3                                              - vlačna čvrstoća vlakana: min. 2500 N/mm2 (EN 2561 ili jednakovrijedan _________), vlačni modul elastičnosti vlakana: min.70 000 N/mm2 (EN 2561 ili jednakovrijedan________), izduženje pri slomu: min. 4.0% (EN 2561 ili jednakovrijedan___________), prosječna vlačna čvrstoća ugrađenog užeta: min.1600 N/mm2 (EN 2561 ili jednakovrijedan ____________), efektivna površina užeta: min. 25.9 mm2. Užad se ugrađuje u prethodno izbušene otvore duljine cijele debljine ziđa i preklapa se na FRCM sustav, opisan u stavci 2. koristeći epoksidno ljepilo. Svi proizvodi trebaju biti kompatibilni. Dokaz kompatibilnosti dostaviti nadzornom inžinjeru. Radove izvesti prema uputama proizvođača materijala. Obračun po kom sidra. FRCM sustav obavezno povezati kroz međukatne konstrukcije sa karbonskim sidrima i sidriti FRCM sustav u temelje. </t>
  </si>
  <si>
    <t>Dobava i izvedba vertikalnog  i horizontalnog sidrenja  novih zidanih zidova. Sidrenje armaturnim šipkama Ø16, duljine L=50 cm. Sidriti prema projektu, 30 cm u postojeći zid + 20 cm ostaviti prije betoniranja serklaža. Armirati na razmak prema projektu i na mjestima prema projektu. Dodatno obavezno potrebno povezati rubne serklaže u zid okomito i u nastavku konstrukcije sa armaturnim šipkama. Prvo je potrebno rupu izbušiti, ispuhati i očistiti rupu te injektirati epoksidnim ljepilom rupu prije ugradnje sidra. U stavku uključiti sve potrebne radove, materijale i opreme za izvedbu do potpune gotovosti.</t>
  </si>
  <si>
    <t xml:space="preserve">Dobava i izrada čeličnog profiliranog lima M40/183 kao oplate prilikom izvedbe spregnute tlačne ploče u potkrovlju. Nakon uklanjanja postojeće dašćane oplate i slojeva šute, postaviti na grednike profilirani lim. Obračun po m2. </t>
  </si>
  <si>
    <t>Dobava i izvedba armirano betonske tlačne ploče za ojačanje međukatne konstrukcije potkrovlja s gornje strane, betonom C30/37, debljine 8cm odnosno 10cm i 6cm s obzirom da će se kao izgubljena oplata koristiti čelični lim M40/183. Ploča se betonira i spreže s drvenim grednicima i novim čeličnim profilima. Spojna sredstva je armaturna šipka Ø16, kvalitete čelika B500B,u epoxy ljepilu na razmaku od 12cm u predbušenim rupama u grednicima. Šipka je duljine 30 cm od toga je 10-15 cm unutar grednika (ovisno o dimenziji grednika), ostatak prolazi kroz oplatu u betonsku ploču. Armatura tlačne ploče je Q188. Beton je potrebno kod ugradbe vibrirati, da nestanu gnijezda (segregirani dio). Segregaciju sanira izvođač o svom trošku.
Prije izvedbe izvršiti će se ugradnja vijaka (armaturnih šipki s navojem) za sprezanje ab ploče sa drvenim grednicima i čeličnim profilima. Njega betona u periodu od 20 dana su u cijeni stavke. Obračun po m3. Cijenom treba obuhvatiti kompletan rad. Spojna sredstva su pretpostavljene količine, jer je pretpostavljen broj grednika.</t>
  </si>
  <si>
    <t xml:space="preserve">Dobava i ugradnja FRP tkanine na bazi dvosmjernih karbonskih vlakana širine 40cm,˝suhim˝ postupkom koristeći dvokomponentnu epoksidnu smolu za impregnaciju tkanine i ljepljenje na podlogu. Karakteristike tkanine: specifična težina: min. 304 g/m2 ± 10 g/m2, specifična debljine: min. 0.167 mm, gustoća vlakana: min. 1,82 g/cm3, vlačna čvrstoća vlakana: min. 4800 N/mm2 (EN 2561), vlačni modul elastičnosti vlakana: min.230 000 N/mm2 (EN 2561), izduženje pri slomu: min. 2.1% (EN 2561), prosječna vlačna čvrstoća ugrađene tkanine: min.3500 N/mm2   (EN 2561), prosječni vlačni modul elastičnosti ugrađene tkanine: min.225 kN/mm2 (EN 2561).Tkanine se lijepe na pripremljenu podlogu. Prionjivost završne obloge / žbuke na epoksidnu smolu osigurati pozipavanjem suhog kvarcnog pijeska granulacije 0.7-1.2mm. Svi proizvodi trebaju biti kompatibilni. Dokaz kompatibilnosti dostaviti nadzornom inžinjeru. Radove izvesti prema uputama proizvođača materijala. Ugradnja prema shemama i tehničkom listu. 
Cijena uključuje sav potreban materijal, rad i pribor. </t>
  </si>
  <si>
    <t>Ojačanje krovne konstrukcije prema detaljima A i B te detaljima u poglavlju 2.2.5 iz  projekta. U stavku uključiti sav potreban materijal, rad i opremu za izvedbu do potpune gotovosti.</t>
  </si>
  <si>
    <t>vijci M10</t>
  </si>
  <si>
    <t xml:space="preserve">Demontaža, razgradnja  i rušenje zida od opeke normalnog formata debljine cca 12cm. Rad se izvodi razgradnjom uz upotrebu ručnog štemanja zida. Obračun po m3. Na pojedinim zidovima na kojima se nalaze vrata potrebno ih je pažljivo ukloniti prije izvedbe i ponovo vratiti. Uključena radna skela. Cijenom treba obuhvatiti kompletan rad. </t>
  </si>
  <si>
    <t xml:space="preserve">Dobava i zidanje ukrutnih poprečnih zidova od Porotherm opeke debljine 30cm i vanjskog zida debljine 25cm tankoslojnim mortom minimalne marke M10 kvalitete morta tipa B. Prvi red blokova potrebno je postaviti na idealno ravan u oba smjera sloj cemetnog morta 1:2 debljine 2-5cm ovisno o točnosti izvedene  podloge. Prilikom zidanja nije dozvoljeno preklapanje vertikalnih sljubnica. Min. razmak između vertikalnih sljubnica dva susjedna reda smije biti 10cm. U cijeni je sav rad i materijal po uputi proizvođača do potpune gotovosti. Cijenom treba obuhvatiti kompletan rad. </t>
  </si>
  <si>
    <t>(EUR)</t>
  </si>
  <si>
    <t>OPRAVDANI TROŠKOVI(EUR)</t>
  </si>
  <si>
    <t>ukupno(EUR)</t>
  </si>
  <si>
    <t>NEOPRAVDANI TROŠKOVI(EUR)</t>
  </si>
  <si>
    <r>
      <t>m</t>
    </r>
    <r>
      <rPr>
        <vertAlign val="superscript"/>
        <sz val="10"/>
        <rFont val="Arial Narrow"/>
        <family val="2"/>
      </rPr>
      <t>2</t>
    </r>
  </si>
  <si>
    <r>
      <t>m</t>
    </r>
    <r>
      <rPr>
        <vertAlign val="superscript"/>
        <sz val="10"/>
        <rFont val="Arial Narrow"/>
        <family val="2"/>
      </rPr>
      <t>3</t>
    </r>
  </si>
  <si>
    <r>
      <rPr>
        <b/>
        <sz val="10"/>
        <rFont val="Arial Narrow"/>
        <family val="2"/>
      </rPr>
      <t>Sve troškove oko izrade projekta betona i svih njegovih sastavnih dijelova snosi izvoditelj radova. Sve troškove oko redovitog ili izvanrednog ispitivanja kvalitete betona snosi izvoditelj radova.</t>
    </r>
    <r>
      <rPr>
        <sz val="10"/>
        <rFont val="Arial Narrow"/>
        <family val="2"/>
      </rPr>
      <t xml:space="preserve"> Tehnologiju izvedbe, te eventualno prekida, izvesti isključivo po uputama konstruktera. Obrada gornjih površina treba biti ravno zaribana, osim gdje se u stavci traži drugačija obrada. Sve visine pri izradi oplate određivati,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t>
    </r>
  </si>
  <si>
    <r>
      <t>Kontrola proizvodnje betona</t>
    </r>
    <r>
      <rPr>
        <sz val="10"/>
        <rFont val="Arial Narrow"/>
        <family val="2"/>
      </rPr>
      <t xml:space="preserve">
Unutarnja kontrola betona provodit će se prema normi HRN EN 206-1 (ili jednakovrijedno) i mora obuhvatiti sve mjere nužne za održavanje i osiguranje svojstava betona sukladno zahtjevima norme HRN EN 206-1 (ili jednakovrijedno).</t>
    </r>
  </si>
  <si>
    <r>
      <t>U slučaju dužeg transporta ili spore ugradnje betona  treba rabiti dodatke - usporivače vezanja.
Cement i sastav betona koji se ugrađuju u masivne elemente moraju biti takvi da ni u kom slučaju temperatura betona ugrađenog u  masu elemenata ne bude iznad 65</t>
    </r>
    <r>
      <rPr>
        <vertAlign val="superscript"/>
        <sz val="10"/>
        <rFont val="Arial Narrow"/>
        <family val="2"/>
      </rPr>
      <t>o</t>
    </r>
    <r>
      <rPr>
        <sz val="10"/>
        <rFont val="Arial Narrow"/>
        <family val="2"/>
      </rPr>
      <t>. U protivnom se poduzimaju mjere za hlađenje komponenata betona ili hlađenje betona u smom elementu.
Ukoliko se betonira u posbnim uvjetima mjere zaštite moraju biti ukalkulirane u jediničnu cijenu.</t>
    </r>
  </si>
  <si>
    <r>
      <t xml:space="preserve">Zamjena uklonjene šute između daščane oplate drvenih grednika. Između drvenih grednika postaviti </t>
    </r>
    <r>
      <rPr>
        <b/>
        <sz val="10"/>
        <rFont val="Arial Narrow"/>
        <family val="2"/>
      </rPr>
      <t>slojeve parnu branu i slojeve mineralne vune</t>
    </r>
    <r>
      <rPr>
        <sz val="10"/>
        <rFont val="Arial Narrow"/>
        <family val="2"/>
      </rPr>
      <t xml:space="preserve"> u visini grednika. Postaviti prethodno izvedbi tlačne ab ploče. Izvesti radove prema uputama proizvođača.  Uključiti sav materijal, rad i alat za rad do potpune gotovosti.</t>
    </r>
  </si>
  <si>
    <r>
      <t xml:space="preserve">Zamjena uklonjene šute između daščane oplate drvenih grednika. Između drvenih grednika postaviti </t>
    </r>
    <r>
      <rPr>
        <b/>
        <sz val="10"/>
        <rFont val="Arial Narrow"/>
        <family val="2"/>
      </rPr>
      <t>slojeve mineralne vune</t>
    </r>
    <r>
      <rPr>
        <sz val="10"/>
        <rFont val="Arial Narrow"/>
        <family val="2"/>
      </rPr>
      <t xml:space="preserve"> u visini grednika. Postaviti prethodno izvedbi sprezanja drvenih grednika s dašćanom oplatom. Izvesti radove prema uputama proizvođača.  Uključiti sav materijal, rad i alat za rad do potpune gotovosti.</t>
    </r>
  </si>
  <si>
    <t>SVEUKUPNO (€):</t>
  </si>
  <si>
    <t>jed.cijena(EUR)</t>
  </si>
  <si>
    <r>
      <t>Dobava, montaža i izvedba nove daščane oplate za izvedbu ojačanja međukatne konstrukcije sa strane stropa</t>
    </r>
    <r>
      <rPr>
        <b/>
        <sz val="10"/>
        <rFont val="Arial Narrow"/>
        <family val="2"/>
      </rPr>
      <t xml:space="preserve">. </t>
    </r>
    <r>
      <rPr>
        <sz val="10"/>
        <rFont val="Arial Narrow"/>
        <family val="2"/>
      </rPr>
      <t xml:space="preserve"> Drvena oplata su daske visine 24mm od punog drva. Nakon uklanjanja slojeva i šute, postaviti na grednike sloj daščane oplate okomito na smjer grednika. Spoj daščane oplate i drvenih grednika osiguran je vijcima za drvo 10x100mm. Grednici su pretpostavljenih dimenzija 18/22cm na osnom razmaku od 100cm. Ukoliko se nakon otvaranja poda potkrovlja utvrdi drugačije stanje, potrebno javiti glavnom projektantu konstrukcije. Uključiti sav materijal, rad i alat za rad do potpune gotovosti.</t>
    </r>
  </si>
</sst>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 &quot;kn&quot;"/>
    <numFmt numFmtId="173" formatCode="#,##0.0"/>
    <numFmt numFmtId="174" formatCode="#,##0.00_ ;[Red]\-#,##0.00\ "/>
    <numFmt numFmtId="175" formatCode="#,##0.000"/>
    <numFmt numFmtId="176" formatCode="#,##0.0000"/>
    <numFmt numFmtId="177" formatCode="#,##0.00000"/>
    <numFmt numFmtId="178" formatCode="#,##0.000000"/>
    <numFmt numFmtId="179" formatCode="#,##0.0000000"/>
    <numFmt numFmtId="180" formatCode="_-* #,##0.00\ &quot;kn&quot;_-;\-* #,##0.00\ &quot;kn&quot;_-;_-* &quot;-&quot;??\ &quot;kn&quot;_-;_-@"/>
    <numFmt numFmtId="181" formatCode="_-* #,##0.00\ _k_n_-;\-* #,##0.00\ _k_n_-;_-* \-??\ _k_n_-;_-@_-"/>
    <numFmt numFmtId="182" formatCode="_(* #,##0.00_);_(* \(#,##0.00\);_(* &quot;-&quot;??_);_(@_)"/>
    <numFmt numFmtId="183" formatCode="#,##0.00&quot; &quot;;&quot; (&quot;#,##0.00&quot;)&quot;;&quot; -&quot;#&quot; &quot;;@&quot; &quot;"/>
    <numFmt numFmtId="184" formatCode="[$-41A]General"/>
    <numFmt numFmtId="185" formatCode="0.0"/>
    <numFmt numFmtId="186" formatCode="_-* #,##0.0\ &quot;kn&quot;_-;\-* #,##0.0\ &quot;kn&quot;_-;_-* &quot;-&quot;??\ &quot;kn&quot;_-;_-@"/>
    <numFmt numFmtId="187" formatCode="_-* #,##0\ &quot;kn&quot;_-;\-* #,##0\ &quot;kn&quot;_-;_-* &quot;-&quot;??\ &quot;kn&quot;_-;_-@"/>
    <numFmt numFmtId="188" formatCode="_-* #,##0.0\ &quot;kn&quot;_-;\-* #,##0.0\ &quot;kn&quot;_-;_-* &quot;-&quot;??\ &quot;kn&quot;_-;_-@_-"/>
    <numFmt numFmtId="189" formatCode="_-* #,##0\ &quot;kn&quot;_-;\-* #,##0\ &quot;kn&quot;_-;_-* &quot;-&quot;??\ &quot;kn&quot;_-;_-@_-"/>
    <numFmt numFmtId="190" formatCode="_-* #,##0\ _K_n_-;\-* #,##0\ _K_n_-;_-* &quot;-&quot;\ _K_n_-;_-@_-"/>
    <numFmt numFmtId="191" formatCode="_-* #,##0.00\ _K_n_-;\-* #,##0.00\ _K_n_-;_-* &quot;-&quot;??\ _K_n_-;_-@_-"/>
    <numFmt numFmtId="192" formatCode="_-* #,##0.00\ [$€-1]_-;\-* #,##0.00\ [$€-1]_-;_-* &quot;-&quot;??\ [$€-1]_-;_-@_-"/>
    <numFmt numFmtId="193" formatCode="#,##0\ &quot;kn&quot;"/>
    <numFmt numFmtId="194" formatCode="[$-41A]d\.\ mmmm\ yyyy\."/>
  </numFmts>
  <fonts count="102">
    <font>
      <sz val="10"/>
      <name val="Arial"/>
      <family val="0"/>
    </font>
    <font>
      <sz val="11"/>
      <color indexed="8"/>
      <name val="Calibri"/>
      <family val="2"/>
    </font>
    <font>
      <b/>
      <sz val="10"/>
      <name val="Arial"/>
      <family val="2"/>
    </font>
    <font>
      <sz val="10"/>
      <name val="Helv"/>
      <family val="0"/>
    </font>
    <font>
      <b/>
      <sz val="14"/>
      <name val="Arial"/>
      <family val="2"/>
    </font>
    <font>
      <sz val="8"/>
      <name val="Arial"/>
      <family val="2"/>
    </font>
    <font>
      <sz val="11"/>
      <name val="Arial"/>
      <family val="2"/>
    </font>
    <font>
      <sz val="12"/>
      <name val="Arial CE"/>
      <family val="0"/>
    </font>
    <font>
      <sz val="12"/>
      <name val="Helv"/>
      <family val="0"/>
    </font>
    <font>
      <sz val="10"/>
      <name val="Arial Narrow"/>
      <family val="2"/>
    </font>
    <font>
      <b/>
      <sz val="10"/>
      <name val="Arial Narrow"/>
      <family val="2"/>
    </font>
    <font>
      <b/>
      <sz val="12"/>
      <name val="Arial Narrow"/>
      <family val="2"/>
    </font>
    <font>
      <sz val="10"/>
      <color indexed="10"/>
      <name val="Arial Narrow"/>
      <family val="2"/>
    </font>
    <font>
      <b/>
      <sz val="11"/>
      <name val="Arial Narrow"/>
      <family val="2"/>
    </font>
    <font>
      <sz val="12"/>
      <name val="Arial Narrow"/>
      <family val="2"/>
    </font>
    <font>
      <b/>
      <u val="single"/>
      <sz val="10"/>
      <name val="Arial Narrow"/>
      <family val="2"/>
    </font>
    <font>
      <sz val="10"/>
      <color indexed="8"/>
      <name val="Arial"/>
      <family val="2"/>
    </font>
    <font>
      <vertAlign val="superscript"/>
      <sz val="10"/>
      <name val="Arial Narrow"/>
      <family val="2"/>
    </font>
    <font>
      <b/>
      <sz val="9"/>
      <name val="Arial"/>
      <family val="2"/>
    </font>
    <font>
      <sz val="10"/>
      <name val="Mangal"/>
      <family val="2"/>
    </font>
    <font>
      <sz val="9"/>
      <color indexed="8"/>
      <name val="Tahoma"/>
      <family val="2"/>
    </font>
    <font>
      <sz val="10"/>
      <name val="Times New Roman CE"/>
      <family val="1"/>
    </font>
    <font>
      <sz val="12"/>
      <name val="Times New Roman CE"/>
      <family val="1"/>
    </font>
    <font>
      <sz val="10"/>
      <name val="Arial CE"/>
      <family val="0"/>
    </font>
    <font>
      <sz val="12"/>
      <name val="Arial"/>
      <family val="2"/>
    </font>
    <font>
      <sz val="10"/>
      <color indexed="8"/>
      <name val="Arial CE"/>
      <family val="0"/>
    </font>
    <font>
      <b/>
      <sz val="16"/>
      <name val="Arial Narrow"/>
      <family val="2"/>
    </font>
    <font>
      <sz val="11"/>
      <name val="Arial Narrow"/>
      <family val="2"/>
    </font>
    <font>
      <u val="single"/>
      <sz val="10"/>
      <name val="Arial Narrow"/>
      <family val="2"/>
    </font>
    <font>
      <b/>
      <sz val="9"/>
      <name val="Arial Narrow"/>
      <family val="2"/>
    </font>
    <font>
      <sz val="11"/>
      <color indexed="9"/>
      <name val="Calibri"/>
      <family val="2"/>
    </font>
    <font>
      <sz val="11"/>
      <color indexed="20"/>
      <name val="Calibri"/>
      <family val="2"/>
    </font>
    <font>
      <sz val="11"/>
      <color indexed="20"/>
      <name val="Times New Roman"/>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ce"/>
      <family val="0"/>
    </font>
    <font>
      <sz val="11"/>
      <color indexed="8"/>
      <name val="Arial CE"/>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Arial Narrow"/>
      <family val="2"/>
    </font>
    <font>
      <sz val="10"/>
      <color indexed="10"/>
      <name val="Arial"/>
      <family val="2"/>
    </font>
    <font>
      <b/>
      <sz val="10"/>
      <color indexed="10"/>
      <name val="Arial"/>
      <family val="2"/>
    </font>
    <font>
      <sz val="10"/>
      <color indexed="8"/>
      <name val="Arial Narrow"/>
      <family val="2"/>
    </font>
    <font>
      <b/>
      <sz val="10"/>
      <color indexed="8"/>
      <name val="Arial"/>
      <family val="2"/>
    </font>
    <font>
      <b/>
      <sz val="10"/>
      <color indexed="10"/>
      <name val="Arial Narrow"/>
      <family val="2"/>
    </font>
    <font>
      <sz val="10"/>
      <color indexed="17"/>
      <name val="Arial Narrow"/>
      <family val="2"/>
    </font>
    <font>
      <b/>
      <sz val="10"/>
      <color indexed="8"/>
      <name val="Arial Narrow"/>
      <family val="2"/>
    </font>
    <font>
      <sz val="11"/>
      <color indexed="13"/>
      <name val="Arial Narrow"/>
      <family val="2"/>
    </font>
    <font>
      <sz val="10"/>
      <color indexed="13"/>
      <name val="Arial Narrow"/>
      <family val="2"/>
    </font>
    <font>
      <sz val="11"/>
      <color indexed="8"/>
      <name val="Arial Narrow"/>
      <family val="2"/>
    </font>
    <font>
      <b/>
      <sz val="11"/>
      <color indexed="8"/>
      <name val="Arial Narrow"/>
      <family val="2"/>
    </font>
    <font>
      <b/>
      <sz val="11"/>
      <color indexed="10"/>
      <name val="Arial"/>
      <family val="2"/>
    </font>
    <font>
      <sz val="11"/>
      <color theme="1"/>
      <name val="Calibri"/>
      <family val="2"/>
    </font>
    <font>
      <sz val="11"/>
      <color theme="0"/>
      <name val="Calibri"/>
      <family val="2"/>
    </font>
    <font>
      <sz val="11"/>
      <color rgb="FF9C0006"/>
      <name val="Times New Roman"/>
      <family val="2"/>
    </font>
    <font>
      <sz val="11"/>
      <color rgb="FF006100"/>
      <name val="Calibri"/>
      <family val="2"/>
    </font>
    <font>
      <sz val="11"/>
      <color theme="1"/>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2"/>
      <color rgb="FF000000"/>
      <name val="Arial ce"/>
      <family val="0"/>
    </font>
    <font>
      <sz val="11"/>
      <color rgb="FF000000"/>
      <name val="Arial CE"/>
      <family val="0"/>
    </font>
    <font>
      <sz val="10"/>
      <color theme="1"/>
      <name val="Arial"/>
      <family val="2"/>
    </font>
    <font>
      <sz val="10"/>
      <color rgb="FF000000"/>
      <name val="Arial"/>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7030A0"/>
      <name val="Arial Narrow"/>
      <family val="2"/>
    </font>
    <font>
      <sz val="10"/>
      <color rgb="FFFF0000"/>
      <name val="Arial"/>
      <family val="2"/>
    </font>
    <font>
      <b/>
      <sz val="10"/>
      <color rgb="FFFF0000"/>
      <name val="Arial"/>
      <family val="2"/>
    </font>
    <font>
      <sz val="10"/>
      <color theme="1"/>
      <name val="Arial Narrow"/>
      <family val="2"/>
    </font>
    <font>
      <sz val="10"/>
      <color theme="7"/>
      <name val="Arial Narrow"/>
      <family val="2"/>
    </font>
    <font>
      <sz val="10"/>
      <color theme="5"/>
      <name val="Arial Narrow"/>
      <family val="2"/>
    </font>
    <font>
      <b/>
      <sz val="10"/>
      <color theme="1"/>
      <name val="Arial"/>
      <family val="2"/>
    </font>
    <font>
      <sz val="10"/>
      <color rgb="FFFF0000"/>
      <name val="Arial Narrow"/>
      <family val="2"/>
    </font>
    <font>
      <b/>
      <sz val="10"/>
      <color rgb="FFFF0000"/>
      <name val="Arial Narrow"/>
      <family val="2"/>
    </font>
    <font>
      <sz val="10"/>
      <color rgb="FF00B050"/>
      <name val="Arial Narrow"/>
      <family val="2"/>
    </font>
    <font>
      <b/>
      <sz val="10"/>
      <color theme="1"/>
      <name val="Arial Narrow"/>
      <family val="2"/>
    </font>
    <font>
      <sz val="11"/>
      <color rgb="FFFFFF00"/>
      <name val="Arial Narrow"/>
      <family val="2"/>
    </font>
    <font>
      <sz val="10"/>
      <color rgb="FFFFFF00"/>
      <name val="Arial Narrow"/>
      <family val="2"/>
    </font>
    <font>
      <sz val="11"/>
      <color theme="1"/>
      <name val="Arial Narrow"/>
      <family val="2"/>
    </font>
    <font>
      <b/>
      <sz val="11"/>
      <color theme="1"/>
      <name val="Arial Narrow"/>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0499799996614456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style="thin"/>
      <bottom style="medium"/>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0" fillId="21" borderId="1" applyNumberFormat="0" applyFont="0" applyAlignment="0" applyProtection="0"/>
    <xf numFmtId="181" fontId="19" fillId="0" borderId="0" applyFill="0" applyBorder="0" applyAlignment="0" applyProtection="0"/>
    <xf numFmtId="165" fontId="0" fillId="0" borderId="0" applyFont="0" applyFill="0" applyBorder="0" applyAlignment="0" applyProtection="0"/>
    <xf numFmtId="181" fontId="0" fillId="0" borderId="0" applyFill="0" applyBorder="0" applyAlignment="0" applyProtection="0"/>
    <xf numFmtId="181" fontId="19" fillId="0" borderId="0" applyFill="0" applyBorder="0" applyAlignment="0" applyProtection="0"/>
    <xf numFmtId="165" fontId="0" fillId="0" borderId="0" applyFont="0" applyFill="0" applyBorder="0" applyAlignment="0" applyProtection="0"/>
    <xf numFmtId="182" fontId="63" fillId="0" borderId="0" applyFont="0" applyFill="0" applyBorder="0" applyAlignment="0" applyProtection="0"/>
    <xf numFmtId="181"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0" fontId="20" fillId="0" borderId="0">
      <alignment horizontal="left" wrapText="1" indent="1"/>
      <protection/>
    </xf>
    <xf numFmtId="0" fontId="66" fillId="22" borderId="0" applyNumberFormat="0" applyBorder="0" applyAlignment="0" applyProtection="0"/>
    <xf numFmtId="183" fontId="67" fillId="0" borderId="0">
      <alignment/>
      <protection/>
    </xf>
    <xf numFmtId="0" fontId="1" fillId="0" borderId="0">
      <alignment/>
      <protection/>
    </xf>
    <xf numFmtId="0" fontId="0" fillId="0" borderId="0">
      <alignment/>
      <protection/>
    </xf>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8" fillId="29" borderId="2" applyNumberFormat="0" applyAlignment="0" applyProtection="0"/>
    <xf numFmtId="0" fontId="69" fillId="29" borderId="3" applyNumberFormat="0" applyAlignment="0" applyProtection="0"/>
    <xf numFmtId="0" fontId="21" fillId="0" borderId="0">
      <alignment horizontal="right" vertical="top"/>
      <protection/>
    </xf>
    <xf numFmtId="0" fontId="22" fillId="0" borderId="0">
      <alignment horizontal="justify" vertical="top" wrapText="1"/>
      <protection/>
    </xf>
    <xf numFmtId="0" fontId="21" fillId="0" borderId="0">
      <alignment horizontal="left"/>
      <protection/>
    </xf>
    <xf numFmtId="4" fontId="22" fillId="0" borderId="0">
      <alignment horizontal="right"/>
      <protection/>
    </xf>
    <xf numFmtId="0" fontId="22" fillId="0" borderId="0">
      <alignment horizontal="right"/>
      <protection/>
    </xf>
    <xf numFmtId="0" fontId="70" fillId="20"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8" fillId="0" borderId="7">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23" fillId="0" borderId="0">
      <alignment/>
      <protection/>
    </xf>
    <xf numFmtId="0" fontId="63" fillId="0" borderId="0">
      <alignment/>
      <protection/>
    </xf>
    <xf numFmtId="0" fontId="76"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63"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7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63" fillId="0" borderId="0">
      <alignment/>
      <protection/>
    </xf>
    <xf numFmtId="184"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4" fontId="24"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16" fillId="0" borderId="0">
      <alignment/>
      <protection/>
    </xf>
    <xf numFmtId="184" fontId="79" fillId="0" borderId="0">
      <alignment/>
      <protection/>
    </xf>
    <xf numFmtId="9" fontId="0" fillId="0" borderId="0" applyFont="0" applyFill="0" applyBorder="0" applyAlignment="0" applyProtection="0"/>
    <xf numFmtId="0" fontId="80" fillId="0" borderId="8" applyNumberFormat="0" applyFill="0" applyAlignment="0" applyProtection="0"/>
    <xf numFmtId="0" fontId="81" fillId="31" borderId="9" applyNumberFormat="0" applyAlignment="0" applyProtection="0"/>
    <xf numFmtId="0" fontId="25" fillId="0" borderId="0">
      <alignment/>
      <protection/>
    </xf>
    <xf numFmtId="0" fontId="3" fillId="0" borderId="0">
      <alignment/>
      <protection/>
    </xf>
    <xf numFmtId="0" fontId="6"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82" fillId="0" borderId="0" applyNumberFormat="0" applyFill="0" applyBorder="0" applyAlignment="0" applyProtection="0"/>
    <xf numFmtId="0" fontId="83" fillId="0" borderId="0" applyNumberFormat="0" applyFill="0" applyBorder="0" applyAlignment="0" applyProtection="0"/>
    <xf numFmtId="0" fontId="84" fillId="0" borderId="10" applyNumberFormat="0" applyFill="0" applyAlignment="0" applyProtection="0"/>
    <xf numFmtId="0" fontId="85" fillId="32" borderId="3"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6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9">
    <xf numFmtId="0" fontId="0" fillId="0" borderId="0" xfId="0" applyAlignment="1">
      <alignment/>
    </xf>
    <xf numFmtId="2" fontId="0" fillId="0" borderId="0" xfId="0" applyNumberFormat="1" applyAlignment="1">
      <alignment/>
    </xf>
    <xf numFmtId="0" fontId="0" fillId="0" borderId="0" xfId="0" applyFont="1" applyAlignment="1">
      <alignment/>
    </xf>
    <xf numFmtId="2" fontId="0" fillId="0" borderId="0" xfId="0" applyNumberFormat="1" applyFill="1" applyBorder="1" applyAlignment="1">
      <alignmen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4" fontId="0" fillId="0" borderId="0" xfId="0" applyNumberFormat="1"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vertical="top"/>
    </xf>
    <xf numFmtId="0" fontId="0"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wrapText="1"/>
    </xf>
    <xf numFmtId="0" fontId="0" fillId="0" borderId="0" xfId="0" applyFill="1" applyBorder="1" applyAlignment="1">
      <alignment horizontal="right" vertical="top"/>
    </xf>
    <xf numFmtId="0" fontId="2" fillId="0" borderId="0" xfId="0" applyFont="1" applyFill="1" applyBorder="1" applyAlignment="1">
      <alignment horizontal="right"/>
    </xf>
    <xf numFmtId="2" fontId="2" fillId="0" borderId="0" xfId="0" applyNumberFormat="1" applyFont="1" applyFill="1" applyBorder="1" applyAlignment="1">
      <alignment/>
    </xf>
    <xf numFmtId="0" fontId="86" fillId="0" borderId="0" xfId="0" applyFont="1" applyFill="1" applyBorder="1" applyAlignment="1">
      <alignment horizontal="justify"/>
    </xf>
    <xf numFmtId="0" fontId="0" fillId="0" borderId="0" xfId="0" applyFont="1" applyAlignment="1">
      <alignment/>
    </xf>
    <xf numFmtId="2" fontId="0" fillId="0" borderId="0" xfId="0" applyNumberFormat="1" applyFill="1" applyBorder="1" applyAlignment="1">
      <alignment shrinkToFit="1"/>
    </xf>
    <xf numFmtId="2" fontId="2" fillId="0" borderId="0" xfId="0" applyNumberFormat="1" applyFont="1" applyFill="1" applyBorder="1" applyAlignment="1">
      <alignment shrinkToFit="1"/>
    </xf>
    <xf numFmtId="2" fontId="0" fillId="0" borderId="0" xfId="0" applyNumberFormat="1" applyFill="1" applyAlignment="1">
      <alignment/>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horizontal="right"/>
    </xf>
    <xf numFmtId="4" fontId="0" fillId="0" borderId="0" xfId="0" applyNumberFormat="1" applyFill="1" applyAlignment="1">
      <alignment/>
    </xf>
    <xf numFmtId="0" fontId="0" fillId="0" borderId="0" xfId="0" applyFill="1" applyAlignment="1">
      <alignment horizontal="left" vertical="top" wrapText="1"/>
    </xf>
    <xf numFmtId="4" fontId="0" fillId="0" borderId="0" xfId="0" applyNumberFormat="1" applyFill="1" applyAlignment="1">
      <alignment shrinkToFit="1"/>
    </xf>
    <xf numFmtId="4" fontId="5" fillId="0" borderId="0" xfId="0" applyNumberFormat="1" applyFont="1" applyFill="1" applyBorder="1" applyAlignment="1">
      <alignment/>
    </xf>
    <xf numFmtId="0" fontId="87" fillId="0" borderId="0" xfId="0" applyFont="1" applyFill="1" applyAlignment="1">
      <alignment/>
    </xf>
    <xf numFmtId="2" fontId="87" fillId="0" borderId="0" xfId="0" applyNumberFormat="1" applyFont="1" applyFill="1" applyAlignment="1">
      <alignment/>
    </xf>
    <xf numFmtId="0" fontId="87" fillId="0" borderId="0" xfId="0" applyFont="1" applyAlignment="1">
      <alignment/>
    </xf>
    <xf numFmtId="0" fontId="87" fillId="0" borderId="0" xfId="0" applyFont="1" applyFill="1" applyAlignment="1">
      <alignment horizontal="center" vertical="top"/>
    </xf>
    <xf numFmtId="0" fontId="87" fillId="0" borderId="0" xfId="0" applyFont="1" applyFill="1" applyAlignment="1">
      <alignment horizontal="right"/>
    </xf>
    <xf numFmtId="4" fontId="87" fillId="0" borderId="0" xfId="0" applyNumberFormat="1" applyFont="1" applyFill="1" applyAlignment="1">
      <alignment/>
    </xf>
    <xf numFmtId="0" fontId="87" fillId="0" borderId="0" xfId="0" applyFont="1" applyFill="1" applyBorder="1" applyAlignment="1">
      <alignment horizontal="left" vertical="top"/>
    </xf>
    <xf numFmtId="0" fontId="87" fillId="0" borderId="0" xfId="0" applyFont="1" applyFill="1" applyAlignment="1">
      <alignment horizontal="left" vertical="top" wrapText="1"/>
    </xf>
    <xf numFmtId="2" fontId="87" fillId="0" borderId="0" xfId="0" applyNumberFormat="1" applyFont="1" applyAlignment="1">
      <alignment/>
    </xf>
    <xf numFmtId="0" fontId="87" fillId="0" borderId="0" xfId="0" applyFont="1" applyFill="1" applyBorder="1" applyAlignment="1">
      <alignment horizontal="center" vertical="top"/>
    </xf>
    <xf numFmtId="0" fontId="87" fillId="0" borderId="0" xfId="0" applyFont="1" applyFill="1" applyBorder="1" applyAlignment="1">
      <alignment horizontal="left" vertical="top" wrapText="1"/>
    </xf>
    <xf numFmtId="0" fontId="87" fillId="0" borderId="0" xfId="0" applyFont="1" applyFill="1" applyBorder="1" applyAlignment="1">
      <alignment horizontal="right"/>
    </xf>
    <xf numFmtId="2" fontId="87" fillId="0" borderId="0" xfId="0" applyNumberFormat="1" applyFont="1" applyFill="1" applyBorder="1" applyAlignment="1">
      <alignment/>
    </xf>
    <xf numFmtId="4" fontId="87" fillId="0" borderId="0" xfId="0" applyNumberFormat="1" applyFont="1" applyFill="1" applyBorder="1" applyAlignment="1">
      <alignment/>
    </xf>
    <xf numFmtId="0" fontId="87" fillId="0" borderId="0" xfId="0" applyFont="1" applyFill="1" applyBorder="1" applyAlignment="1">
      <alignment wrapText="1"/>
    </xf>
    <xf numFmtId="0" fontId="88" fillId="0" borderId="0" xfId="0" applyFont="1" applyFill="1" applyBorder="1" applyAlignment="1">
      <alignment horizontal="left" vertical="top" wrapText="1"/>
    </xf>
    <xf numFmtId="0" fontId="88" fillId="0" borderId="0" xfId="0" applyFont="1" applyFill="1" applyBorder="1" applyAlignment="1">
      <alignment horizontal="center" vertical="top"/>
    </xf>
    <xf numFmtId="2" fontId="87" fillId="0" borderId="0" xfId="0" applyNumberFormat="1" applyFont="1" applyFill="1" applyBorder="1" applyAlignment="1">
      <alignment shrinkToFit="1"/>
    </xf>
    <xf numFmtId="0" fontId="88" fillId="0" borderId="0" xfId="0" applyFont="1" applyFill="1" applyBorder="1" applyAlignment="1">
      <alignment horizontal="right" vertical="top" wrapText="1"/>
    </xf>
    <xf numFmtId="0" fontId="87" fillId="0" borderId="0" xfId="0" applyFont="1" applyFill="1" applyBorder="1" applyAlignment="1">
      <alignment horizontal="right" vertical="top"/>
    </xf>
    <xf numFmtId="0" fontId="88" fillId="0" borderId="0" xfId="0" applyFont="1" applyFill="1" applyBorder="1" applyAlignment="1">
      <alignment horizontal="right"/>
    </xf>
    <xf numFmtId="2" fontId="88" fillId="0" borderId="0" xfId="0" applyNumberFormat="1" applyFont="1" applyFill="1" applyBorder="1" applyAlignment="1">
      <alignment shrinkToFit="1"/>
    </xf>
    <xf numFmtId="2" fontId="88" fillId="0" borderId="0" xfId="0" applyNumberFormat="1" applyFont="1" applyFill="1" applyBorder="1" applyAlignment="1">
      <alignment/>
    </xf>
    <xf numFmtId="0" fontId="9" fillId="0" borderId="0" xfId="82" applyFont="1">
      <alignment/>
      <protection/>
    </xf>
    <xf numFmtId="2" fontId="10" fillId="0" borderId="0" xfId="82" applyNumberFormat="1" applyFont="1" applyAlignment="1">
      <alignment horizontal="right" vertical="top"/>
      <protection/>
    </xf>
    <xf numFmtId="0" fontId="10" fillId="0" borderId="0" xfId="82" applyFont="1" applyFill="1" applyAlignment="1">
      <alignment horizontal="left" vertical="top"/>
      <protection/>
    </xf>
    <xf numFmtId="0" fontId="9" fillId="0" borderId="0" xfId="82" applyFont="1" applyAlignment="1">
      <alignment horizontal="right" vertical="top"/>
      <protection/>
    </xf>
    <xf numFmtId="0" fontId="9" fillId="0" borderId="0" xfId="82" applyFont="1" applyAlignment="1" quotePrefix="1">
      <alignment horizontal="justify" vertical="top" wrapText="1"/>
      <protection/>
    </xf>
    <xf numFmtId="0" fontId="9" fillId="0" borderId="0" xfId="82" applyFont="1" applyAlignment="1">
      <alignment horizontal="right"/>
      <protection/>
    </xf>
    <xf numFmtId="174" fontId="9" fillId="0" borderId="0" xfId="82" applyNumberFormat="1" applyFont="1" applyAlignment="1">
      <alignment horizontal="justify"/>
      <protection/>
    </xf>
    <xf numFmtId="172" fontId="9" fillId="0" borderId="0" xfId="82" applyNumberFormat="1" applyFont="1" applyAlignment="1">
      <alignment horizontal="right"/>
      <protection/>
    </xf>
    <xf numFmtId="44" fontId="9" fillId="0" borderId="0" xfId="82" applyNumberFormat="1" applyFont="1" applyAlignment="1">
      <alignment horizontal="right"/>
      <protection/>
    </xf>
    <xf numFmtId="0" fontId="9" fillId="0" borderId="0" xfId="82" applyFont="1" applyAlignment="1">
      <alignment horizontal="justify" vertical="top"/>
      <protection/>
    </xf>
    <xf numFmtId="0" fontId="89" fillId="0" borderId="0" xfId="82" applyFont="1" applyAlignment="1" applyProtection="1">
      <alignment horizontal="justify" vertical="top" wrapText="1"/>
      <protection locked="0"/>
    </xf>
    <xf numFmtId="0" fontId="9" fillId="0" borderId="0" xfId="82" applyFont="1" applyAlignment="1" applyProtection="1">
      <alignment horizontal="justify" vertical="top" wrapText="1"/>
      <protection locked="0"/>
    </xf>
    <xf numFmtId="0" fontId="9" fillId="0" borderId="0" xfId="82" applyFont="1" applyFill="1" applyAlignment="1" applyProtection="1">
      <alignment horizontal="justify" vertical="top" wrapText="1"/>
      <protection locked="0"/>
    </xf>
    <xf numFmtId="0" fontId="89" fillId="0" borderId="0" xfId="82" applyFont="1" applyFill="1" applyAlignment="1" applyProtection="1">
      <alignment horizontal="justify" vertical="top" wrapText="1"/>
      <protection locked="0"/>
    </xf>
    <xf numFmtId="0" fontId="90" fillId="0" borderId="0" xfId="82" applyFont="1" applyAlignment="1" applyProtection="1">
      <alignment horizontal="justify" vertical="top" wrapText="1"/>
      <protection locked="0"/>
    </xf>
    <xf numFmtId="0" fontId="9" fillId="0" borderId="0" xfId="82" applyNumberFormat="1" applyFont="1" applyAlignment="1" applyProtection="1">
      <alignment horizontal="justify" vertical="top" wrapText="1"/>
      <protection locked="0"/>
    </xf>
    <xf numFmtId="0" fontId="91" fillId="0" borderId="0" xfId="82" applyNumberFormat="1" applyFont="1" applyAlignment="1" applyProtection="1">
      <alignment horizontal="justify" vertical="top" wrapText="1"/>
      <protection locked="0"/>
    </xf>
    <xf numFmtId="0" fontId="91" fillId="0" borderId="0" xfId="82" applyFont="1" applyAlignment="1" applyProtection="1">
      <alignment horizontal="justify" vertical="top" wrapText="1"/>
      <protection locked="0"/>
    </xf>
    <xf numFmtId="0" fontId="9" fillId="0" borderId="0" xfId="82" applyNumberFormat="1" applyFont="1" applyFill="1" applyAlignment="1" applyProtection="1">
      <alignment horizontal="justify" vertical="top" wrapText="1"/>
      <protection locked="0"/>
    </xf>
    <xf numFmtId="0" fontId="89" fillId="0" borderId="0" xfId="82" applyNumberFormat="1" applyFont="1" applyAlignment="1" applyProtection="1">
      <alignment horizontal="justify" vertical="top" wrapText="1"/>
      <protection locked="0"/>
    </xf>
    <xf numFmtId="0" fontId="12" fillId="0" borderId="0" xfId="82" applyFont="1" applyAlignment="1" applyProtection="1">
      <alignment horizontal="justify" vertical="top" wrapText="1"/>
      <protection locked="0"/>
    </xf>
    <xf numFmtId="0" fontId="9" fillId="0" borderId="0" xfId="82" applyFont="1" applyAlignment="1" quotePrefix="1">
      <alignment horizontal="justify" wrapText="1"/>
      <protection/>
    </xf>
    <xf numFmtId="0" fontId="10" fillId="0" borderId="0" xfId="82" applyFont="1" applyAlignment="1" applyProtection="1">
      <alignment horizontal="justify" vertical="top" wrapText="1"/>
      <protection locked="0"/>
    </xf>
    <xf numFmtId="0" fontId="9" fillId="0" borderId="0" xfId="82" applyFont="1" applyAlignment="1">
      <alignment horizontal="justify"/>
      <protection/>
    </xf>
    <xf numFmtId="0" fontId="13" fillId="0" borderId="0" xfId="139" applyFont="1" applyAlignment="1">
      <alignment horizontal="justify" vertical="top" wrapText="1"/>
      <protection/>
    </xf>
    <xf numFmtId="0" fontId="10" fillId="0" borderId="0" xfId="139" applyFont="1" applyAlignment="1">
      <alignment horizontal="justify" vertical="top" wrapText="1"/>
      <protection/>
    </xf>
    <xf numFmtId="0" fontId="9" fillId="0" borderId="0" xfId="139" applyFont="1" applyAlignment="1">
      <alignment horizontal="justify" vertical="top" wrapText="1"/>
      <protection/>
    </xf>
    <xf numFmtId="0" fontId="9" fillId="0" borderId="0" xfId="139" applyFont="1" applyAlignment="1" applyProtection="1">
      <alignment horizontal="justify" vertical="top" wrapText="1"/>
      <protection/>
    </xf>
    <xf numFmtId="0" fontId="9" fillId="0" borderId="0" xfId="139" applyFont="1" applyAlignment="1" applyProtection="1">
      <alignment horizontal="justify" vertical="top" wrapText="1"/>
      <protection locked="0"/>
    </xf>
    <xf numFmtId="0" fontId="9" fillId="0" borderId="0" xfId="139" applyFont="1">
      <alignment/>
      <protection/>
    </xf>
    <xf numFmtId="0" fontId="9" fillId="0" borderId="0" xfId="139" applyFont="1" applyAlignment="1">
      <alignment horizontal="justify"/>
      <protection/>
    </xf>
    <xf numFmtId="0" fontId="10" fillId="0" borderId="0" xfId="82" applyFont="1" applyAlignment="1">
      <alignment horizontal="justify" vertical="top" wrapText="1"/>
      <protection/>
    </xf>
    <xf numFmtId="0" fontId="9" fillId="0" borderId="0" xfId="82" applyFont="1" applyAlignment="1">
      <alignment horizontal="justify" vertical="top" wrapText="1"/>
      <protection/>
    </xf>
    <xf numFmtId="0" fontId="9" fillId="0" borderId="0" xfId="82" applyFont="1" applyAlignment="1" applyProtection="1">
      <alignment horizontal="justify" vertical="top" wrapText="1"/>
      <protection locked="0"/>
    </xf>
    <xf numFmtId="0" fontId="10" fillId="0" borderId="0" xfId="82" applyFont="1" applyAlignment="1">
      <alignment horizontal="left" vertical="top" wrapText="1"/>
      <protection/>
    </xf>
    <xf numFmtId="0" fontId="9" fillId="0" borderId="0" xfId="82" applyFont="1" applyAlignment="1">
      <alignment horizontal="left" vertical="top"/>
      <protection/>
    </xf>
    <xf numFmtId="0" fontId="14" fillId="0" borderId="0" xfId="82" applyFont="1">
      <alignment/>
      <protection/>
    </xf>
    <xf numFmtId="0" fontId="9" fillId="0" borderId="0" xfId="82" applyFont="1" applyAlignment="1" quotePrefix="1">
      <alignment vertical="top" wrapText="1"/>
      <protection/>
    </xf>
    <xf numFmtId="0" fontId="9" fillId="0" borderId="0" xfId="82" applyFont="1" applyFill="1" applyAlignment="1">
      <alignment horizontal="left" vertical="top"/>
      <protection/>
    </xf>
    <xf numFmtId="49" fontId="10" fillId="0" borderId="0" xfId="82" applyNumberFormat="1" applyFont="1" applyFill="1" applyAlignment="1">
      <alignment horizontal="left" vertical="top"/>
      <protection/>
    </xf>
    <xf numFmtId="4" fontId="9" fillId="0" borderId="0" xfId="82" applyNumberFormat="1" applyFont="1" applyFill="1" applyAlignment="1">
      <alignment horizontal="right"/>
      <protection/>
    </xf>
    <xf numFmtId="0" fontId="9" fillId="0" borderId="0" xfId="82" applyFont="1" applyFill="1" applyAlignment="1">
      <alignment horizontal="justify"/>
      <protection/>
    </xf>
    <xf numFmtId="172" fontId="9" fillId="0" borderId="0" xfId="82" applyNumberFormat="1" applyFont="1" applyFill="1" applyAlignment="1">
      <alignment horizontal="right"/>
      <protection/>
    </xf>
    <xf numFmtId="44" fontId="9" fillId="0" borderId="0" xfId="82" applyNumberFormat="1" applyFont="1" applyFill="1" applyAlignment="1">
      <alignment horizontal="right"/>
      <protection/>
    </xf>
    <xf numFmtId="0" fontId="9" fillId="0" borderId="0" xfId="82" applyFont="1" applyFill="1">
      <alignment/>
      <protection/>
    </xf>
    <xf numFmtId="4" fontId="9" fillId="0" borderId="0" xfId="82" applyNumberFormat="1" applyFont="1" applyFill="1">
      <alignment/>
      <protection/>
    </xf>
    <xf numFmtId="49" fontId="15" fillId="0" borderId="0" xfId="82" applyNumberFormat="1" applyFont="1" applyFill="1" applyAlignment="1">
      <alignment horizontal="left" vertical="top"/>
      <protection/>
    </xf>
    <xf numFmtId="0" fontId="11" fillId="0" borderId="0" xfId="139" applyFont="1" applyBorder="1" applyAlignment="1" quotePrefix="1">
      <alignment horizontal="justify" vertical="top" wrapText="1"/>
      <protection/>
    </xf>
    <xf numFmtId="0" fontId="11" fillId="0" borderId="0" xfId="82" applyFont="1" applyAlignment="1" quotePrefix="1">
      <alignment horizontal="justify" vertical="top" wrapText="1"/>
      <protection/>
    </xf>
    <xf numFmtId="0" fontId="0" fillId="0" borderId="0" xfId="0" applyFont="1" applyAlignment="1" quotePrefix="1">
      <alignment vertical="justify" wrapText="1"/>
    </xf>
    <xf numFmtId="0" fontId="9" fillId="0" borderId="0" xfId="82" applyFont="1" applyAlignment="1" quotePrefix="1">
      <alignment horizontal="left" vertical="top" wrapText="1"/>
      <protection/>
    </xf>
    <xf numFmtId="0" fontId="11" fillId="0" borderId="0" xfId="82" applyFont="1" applyAlignment="1">
      <alignment horizontal="justify" vertical="top" wrapText="1"/>
      <protection/>
    </xf>
    <xf numFmtId="0" fontId="9" fillId="0" borderId="0" xfId="72" applyFont="1" applyFill="1" applyAlignment="1">
      <alignment horizontal="justify" vertical="top" wrapText="1"/>
      <protection/>
    </xf>
    <xf numFmtId="0" fontId="2" fillId="33" borderId="0" xfId="71" applyFont="1" applyFill="1" applyAlignment="1">
      <alignment horizontal="center" vertical="top"/>
      <protection/>
    </xf>
    <xf numFmtId="0" fontId="2" fillId="33" borderId="11" xfId="71" applyFont="1" applyFill="1" applyBorder="1" applyAlignment="1">
      <alignment horizontal="left" vertical="top"/>
      <protection/>
    </xf>
    <xf numFmtId="2" fontId="0" fillId="33" borderId="0" xfId="71" applyNumberFormat="1" applyFill="1" applyAlignment="1">
      <alignment horizontal="center"/>
      <protection/>
    </xf>
    <xf numFmtId="4" fontId="0" fillId="33" borderId="0" xfId="71" applyNumberFormat="1" applyFill="1" applyAlignment="1">
      <alignment horizontal="center"/>
      <protection/>
    </xf>
    <xf numFmtId="0" fontId="0" fillId="0" borderId="0" xfId="71">
      <alignment/>
      <protection/>
    </xf>
    <xf numFmtId="0" fontId="78" fillId="0" borderId="0" xfId="71" applyFont="1" applyAlignment="1">
      <alignment horizontal="center"/>
      <protection/>
    </xf>
    <xf numFmtId="0" fontId="78" fillId="0" borderId="0" xfId="71" applyFont="1">
      <alignment/>
      <protection/>
    </xf>
    <xf numFmtId="4" fontId="0" fillId="0" borderId="0" xfId="71" applyNumberFormat="1">
      <alignment/>
      <protection/>
    </xf>
    <xf numFmtId="0" fontId="0" fillId="0" borderId="0" xfId="71" applyAlignment="1">
      <alignment horizontal="center" vertical="top"/>
      <protection/>
    </xf>
    <xf numFmtId="0" fontId="18" fillId="0" borderId="0" xfId="71" applyFont="1" applyAlignment="1">
      <alignment horizontal="left" vertical="top" wrapText="1"/>
      <protection/>
    </xf>
    <xf numFmtId="2" fontId="0" fillId="0" borderId="0" xfId="71" applyNumberFormat="1">
      <alignment/>
      <protection/>
    </xf>
    <xf numFmtId="0" fontId="0" fillId="0" borderId="0" xfId="71" applyFont="1" applyAlignment="1">
      <alignment horizontal="left" vertical="top" wrapText="1"/>
      <protection/>
    </xf>
    <xf numFmtId="0" fontId="0" fillId="0" borderId="0" xfId="71" applyFont="1" applyAlignment="1">
      <alignment horizontal="right"/>
      <protection/>
    </xf>
    <xf numFmtId="0" fontId="0" fillId="0" borderId="0" xfId="71" applyAlignment="1">
      <alignment horizontal="left" vertical="top" wrapText="1"/>
      <protection/>
    </xf>
    <xf numFmtId="0" fontId="0" fillId="0" borderId="0" xfId="71" applyAlignment="1">
      <alignment horizontal="right"/>
      <protection/>
    </xf>
    <xf numFmtId="0" fontId="0" fillId="33" borderId="0" xfId="71" applyFill="1" applyAlignment="1">
      <alignment horizontal="center" vertical="top"/>
      <protection/>
    </xf>
    <xf numFmtId="0" fontId="92" fillId="33" borderId="12" xfId="71" applyFont="1" applyFill="1" applyBorder="1" applyAlignment="1">
      <alignment horizontal="left"/>
      <protection/>
    </xf>
    <xf numFmtId="0" fontId="78" fillId="33" borderId="13" xfId="71" applyFont="1" applyFill="1" applyBorder="1">
      <alignment/>
      <protection/>
    </xf>
    <xf numFmtId="2" fontId="78" fillId="33" borderId="13" xfId="71" applyNumberFormat="1" applyFont="1" applyFill="1" applyBorder="1">
      <alignment/>
      <protection/>
    </xf>
    <xf numFmtId="4" fontId="0" fillId="33" borderId="14" xfId="71" applyNumberFormat="1" applyFill="1" applyBorder="1">
      <alignment/>
      <protection/>
    </xf>
    <xf numFmtId="0" fontId="0" fillId="33" borderId="0" xfId="71" applyFill="1" applyAlignment="1">
      <alignment horizontal="center"/>
      <protection/>
    </xf>
    <xf numFmtId="0" fontId="0" fillId="0" borderId="0" xfId="71" applyFont="1" applyAlignment="1" quotePrefix="1">
      <alignment horizontal="left" vertical="top" wrapText="1"/>
      <protection/>
    </xf>
    <xf numFmtId="0" fontId="0" fillId="0" borderId="0" xfId="71" applyFont="1" applyAlignment="1">
      <alignment horizontal="center" vertical="top"/>
      <protection/>
    </xf>
    <xf numFmtId="0" fontId="0" fillId="0" borderId="0" xfId="71" applyFont="1" applyAlignment="1" quotePrefix="1">
      <alignment horizontal="justify" vertical="justify" wrapText="1"/>
      <protection/>
    </xf>
    <xf numFmtId="2" fontId="78" fillId="0" borderId="0" xfId="71" applyNumberFormat="1" applyFont="1" applyAlignment="1">
      <alignment horizontal="right"/>
      <protection/>
    </xf>
    <xf numFmtId="0" fontId="0" fillId="0" borderId="0" xfId="71" applyFont="1" applyAlignment="1">
      <alignment horizontal="justify" vertical="justify" wrapText="1"/>
      <protection/>
    </xf>
    <xf numFmtId="9" fontId="0" fillId="0" borderId="0" xfId="71" applyNumberFormat="1" applyFont="1" applyAlignment="1">
      <alignment horizontal="right"/>
      <protection/>
    </xf>
    <xf numFmtId="0" fontId="2" fillId="0" borderId="0" xfId="71" applyFont="1" applyAlignment="1" quotePrefix="1">
      <alignment horizontal="left" vertical="top" wrapText="1"/>
      <protection/>
    </xf>
    <xf numFmtId="2" fontId="0" fillId="0" borderId="0" xfId="71" applyNumberFormat="1" applyFont="1">
      <alignment/>
      <protection/>
    </xf>
    <xf numFmtId="0" fontId="2" fillId="33" borderId="12" xfId="71" applyFont="1" applyFill="1" applyBorder="1" applyAlignment="1">
      <alignment horizontal="left" vertical="top" wrapText="1"/>
      <protection/>
    </xf>
    <xf numFmtId="0" fontId="2" fillId="0" borderId="0" xfId="71" applyFont="1" applyAlignment="1">
      <alignment horizontal="center" vertical="top"/>
      <protection/>
    </xf>
    <xf numFmtId="0" fontId="2" fillId="0" borderId="0" xfId="71" applyFont="1" applyAlignment="1">
      <alignment horizontal="left" vertical="top" wrapText="1"/>
      <protection/>
    </xf>
    <xf numFmtId="0" fontId="2" fillId="0" borderId="12" xfId="71" applyFont="1" applyBorder="1" applyAlignment="1">
      <alignment horizontal="left" vertical="top" wrapText="1"/>
      <protection/>
    </xf>
    <xf numFmtId="0" fontId="0" fillId="0" borderId="13" xfId="71" applyBorder="1" applyAlignment="1">
      <alignment horizontal="right"/>
      <protection/>
    </xf>
    <xf numFmtId="2" fontId="0" fillId="0" borderId="13" xfId="71" applyNumberFormat="1" applyBorder="1">
      <alignment/>
      <protection/>
    </xf>
    <xf numFmtId="4" fontId="0" fillId="0" borderId="14" xfId="71" applyNumberFormat="1" applyBorder="1">
      <alignment/>
      <protection/>
    </xf>
    <xf numFmtId="2" fontId="0" fillId="0" borderId="13" xfId="71" applyNumberFormat="1" applyBorder="1" applyAlignment="1">
      <alignment shrinkToFit="1"/>
      <protection/>
    </xf>
    <xf numFmtId="0" fontId="2" fillId="0" borderId="0" xfId="71" applyFont="1" applyBorder="1" applyAlignment="1">
      <alignment horizontal="left" vertical="top" wrapText="1"/>
      <protection/>
    </xf>
    <xf numFmtId="0" fontId="0" fillId="0" borderId="0" xfId="71" applyBorder="1" applyAlignment="1">
      <alignment horizontal="right"/>
      <protection/>
    </xf>
    <xf numFmtId="2" fontId="0" fillId="0" borderId="0" xfId="71" applyNumberFormat="1" applyBorder="1" applyAlignment="1">
      <alignment shrinkToFit="1"/>
      <protection/>
    </xf>
    <xf numFmtId="4" fontId="0" fillId="0" borderId="0" xfId="71" applyNumberFormat="1" applyBorder="1">
      <alignment/>
      <protection/>
    </xf>
    <xf numFmtId="0" fontId="0" fillId="0" borderId="0" xfId="71" applyBorder="1" applyAlignment="1">
      <alignment horizontal="center" vertical="top"/>
      <protection/>
    </xf>
    <xf numFmtId="0" fontId="0" fillId="0" borderId="0" xfId="71" applyFill="1" applyBorder="1" applyAlignment="1">
      <alignment horizontal="left" vertical="top" wrapText="1"/>
      <protection/>
    </xf>
    <xf numFmtId="0" fontId="0" fillId="0" borderId="0" xfId="71" applyFill="1" applyBorder="1" applyAlignment="1">
      <alignment horizontal="right"/>
      <protection/>
    </xf>
    <xf numFmtId="2" fontId="0" fillId="0" borderId="0" xfId="71" applyNumberFormat="1" applyFill="1" applyBorder="1">
      <alignment/>
      <protection/>
    </xf>
    <xf numFmtId="4" fontId="0" fillId="0" borderId="0" xfId="71" applyNumberFormat="1" applyFill="1" applyBorder="1">
      <alignment/>
      <protection/>
    </xf>
    <xf numFmtId="0" fontId="2" fillId="0" borderId="15" xfId="71" applyFont="1" applyBorder="1" applyAlignment="1">
      <alignment horizontal="left" vertical="top" wrapText="1"/>
      <protection/>
    </xf>
    <xf numFmtId="0" fontId="0" fillId="0" borderId="15" xfId="71" applyBorder="1" applyAlignment="1">
      <alignment horizontal="right"/>
      <protection/>
    </xf>
    <xf numFmtId="2" fontId="0" fillId="0" borderId="15" xfId="71" applyNumberFormat="1" applyBorder="1" applyAlignment="1">
      <alignment shrinkToFit="1"/>
      <protection/>
    </xf>
    <xf numFmtId="4" fontId="0" fillId="0" borderId="15" xfId="71" applyNumberFormat="1" applyBorder="1">
      <alignment/>
      <protection/>
    </xf>
    <xf numFmtId="0" fontId="0" fillId="0" borderId="16" xfId="71" applyBorder="1" applyAlignment="1">
      <alignment horizontal="left" vertical="top" wrapText="1"/>
      <protection/>
    </xf>
    <xf numFmtId="0" fontId="0" fillId="0" borderId="16" xfId="71" applyBorder="1" applyAlignment="1">
      <alignment horizontal="right"/>
      <protection/>
    </xf>
    <xf numFmtId="2" fontId="0" fillId="0" borderId="16" xfId="71" applyNumberFormat="1" applyBorder="1">
      <alignment/>
      <protection/>
    </xf>
    <xf numFmtId="4" fontId="0" fillId="0" borderId="16" xfId="71" applyNumberFormat="1" applyBorder="1">
      <alignment/>
      <protection/>
    </xf>
    <xf numFmtId="0" fontId="2" fillId="0" borderId="12" xfId="71" applyFont="1" applyBorder="1" applyAlignment="1">
      <alignment horizontal="right" vertical="top" wrapText="1"/>
      <protection/>
    </xf>
    <xf numFmtId="0" fontId="0" fillId="0" borderId="0" xfId="71" applyAlignment="1">
      <alignment horizontal="right" vertical="top"/>
      <protection/>
    </xf>
    <xf numFmtId="0" fontId="2" fillId="0" borderId="13" xfId="71" applyFont="1" applyBorder="1" applyAlignment="1">
      <alignment horizontal="right"/>
      <protection/>
    </xf>
    <xf numFmtId="2" fontId="2" fillId="0" borderId="13" xfId="71" applyNumberFormat="1" applyFont="1" applyBorder="1" applyAlignment="1">
      <alignment shrinkToFit="1"/>
      <protection/>
    </xf>
    <xf numFmtId="4" fontId="2" fillId="0" borderId="14" xfId="71" applyNumberFormat="1" applyFont="1" applyBorder="1">
      <alignment/>
      <protection/>
    </xf>
    <xf numFmtId="0" fontId="0" fillId="0" borderId="0" xfId="71" applyFill="1" applyBorder="1" applyAlignment="1">
      <alignment horizontal="center" vertical="top"/>
      <protection/>
    </xf>
    <xf numFmtId="0" fontId="0" fillId="0" borderId="0" xfId="71" applyFont="1" applyFill="1" applyBorder="1" applyAlignment="1">
      <alignment wrapText="1"/>
      <protection/>
    </xf>
    <xf numFmtId="0" fontId="0" fillId="0" borderId="0" xfId="71" applyFill="1" applyBorder="1" applyAlignment="1">
      <alignment horizontal="left" vertical="top"/>
      <protection/>
    </xf>
    <xf numFmtId="0" fontId="2" fillId="0" borderId="0" xfId="71" applyFont="1" applyFill="1" applyBorder="1" applyAlignment="1">
      <alignment horizontal="left" vertical="top" wrapText="1"/>
      <protection/>
    </xf>
    <xf numFmtId="0" fontId="2" fillId="0" borderId="0" xfId="71" applyFont="1" applyFill="1" applyBorder="1" applyAlignment="1">
      <alignment horizontal="center" vertical="top"/>
      <protection/>
    </xf>
    <xf numFmtId="2" fontId="0" fillId="0" borderId="0" xfId="71" applyNumberFormat="1" applyFill="1" applyBorder="1" applyAlignment="1">
      <alignment shrinkToFit="1"/>
      <protection/>
    </xf>
    <xf numFmtId="0" fontId="2" fillId="0" borderId="0" xfId="71" applyFont="1" applyFill="1" applyBorder="1" applyAlignment="1">
      <alignment horizontal="right" vertical="top" wrapText="1"/>
      <protection/>
    </xf>
    <xf numFmtId="0" fontId="0" fillId="0" borderId="0" xfId="71" applyFill="1" applyBorder="1" applyAlignment="1">
      <alignment horizontal="right" vertical="top"/>
      <protection/>
    </xf>
    <xf numFmtId="0" fontId="2" fillId="0" borderId="0" xfId="71" applyFont="1" applyFill="1" applyBorder="1" applyAlignment="1">
      <alignment horizontal="right"/>
      <protection/>
    </xf>
    <xf numFmtId="2" fontId="2" fillId="0" borderId="0" xfId="71" applyNumberFormat="1" applyFont="1" applyFill="1" applyBorder="1" applyAlignment="1">
      <alignment shrinkToFit="1"/>
      <protection/>
    </xf>
    <xf numFmtId="2" fontId="2" fillId="0" borderId="0" xfId="71" applyNumberFormat="1" applyFont="1" applyFill="1" applyBorder="1">
      <alignment/>
      <protection/>
    </xf>
    <xf numFmtId="0" fontId="0" fillId="0" borderId="0" xfId="71" applyFont="1" applyFill="1" applyBorder="1" applyAlignment="1">
      <alignment horizontal="left" vertical="top" wrapText="1"/>
      <protection/>
    </xf>
    <xf numFmtId="0" fontId="9" fillId="0" borderId="0" xfId="0" applyFont="1" applyFill="1" applyAlignment="1">
      <alignment horizontal="center" vertical="top"/>
    </xf>
    <xf numFmtId="0" fontId="10" fillId="0" borderId="0" xfId="0" applyFont="1" applyFill="1" applyAlignment="1">
      <alignment horizontal="left" vertical="top"/>
    </xf>
    <xf numFmtId="0" fontId="9" fillId="0" borderId="0" xfId="0" applyFont="1" applyFill="1" applyAlignment="1">
      <alignment horizontal="right"/>
    </xf>
    <xf numFmtId="2" fontId="9" fillId="0" borderId="0" xfId="0" applyNumberFormat="1" applyFont="1" applyFill="1" applyAlignment="1">
      <alignment/>
    </xf>
    <xf numFmtId="4" fontId="9" fillId="0" borderId="0" xfId="0" applyNumberFormat="1" applyFont="1" applyFill="1" applyAlignment="1">
      <alignment/>
    </xf>
    <xf numFmtId="0" fontId="93" fillId="0" borderId="0" xfId="0" applyFont="1" applyAlignment="1">
      <alignment/>
    </xf>
    <xf numFmtId="0" fontId="9" fillId="0" borderId="0" xfId="0" applyFont="1" applyFill="1" applyAlignment="1">
      <alignment/>
    </xf>
    <xf numFmtId="0" fontId="9" fillId="0" borderId="0" xfId="0" applyFont="1" applyFill="1" applyAlignment="1">
      <alignment wrapText="1"/>
    </xf>
    <xf numFmtId="0" fontId="9" fillId="0" borderId="0" xfId="0" applyFont="1" applyFill="1" applyBorder="1" applyAlignment="1">
      <alignment horizontal="left" vertical="top"/>
    </xf>
    <xf numFmtId="4" fontId="9" fillId="0" borderId="0" xfId="0" applyNumberFormat="1" applyFont="1" applyFill="1" applyAlignment="1">
      <alignment wrapText="1"/>
    </xf>
    <xf numFmtId="0" fontId="10" fillId="0" borderId="0" xfId="0" applyFont="1" applyFill="1" applyAlignment="1">
      <alignment horizontal="center" vertical="top"/>
    </xf>
    <xf numFmtId="0" fontId="10" fillId="0" borderId="11" xfId="0" applyFont="1" applyFill="1" applyBorder="1" applyAlignment="1">
      <alignment horizontal="left" vertical="top"/>
    </xf>
    <xf numFmtId="0" fontId="9" fillId="0" borderId="0" xfId="0" applyFont="1" applyFill="1" applyAlignment="1">
      <alignment horizontal="center"/>
    </xf>
    <xf numFmtId="2" fontId="9" fillId="0" borderId="0" xfId="0" applyNumberFormat="1" applyFont="1" applyFill="1" applyAlignment="1">
      <alignment horizontal="center"/>
    </xf>
    <xf numFmtId="4" fontId="9" fillId="0" borderId="0" xfId="0" applyNumberFormat="1" applyFont="1" applyFill="1" applyAlignment="1">
      <alignment horizontal="center"/>
    </xf>
    <xf numFmtId="0" fontId="9" fillId="0" borderId="0" xfId="0" applyFont="1" applyAlignment="1">
      <alignment/>
    </xf>
    <xf numFmtId="0" fontId="94" fillId="0" borderId="0" xfId="0" applyFont="1" applyFill="1" applyAlignment="1">
      <alignment horizontal="center" vertical="top"/>
    </xf>
    <xf numFmtId="0" fontId="94" fillId="0" borderId="0" xfId="0" applyFont="1" applyFill="1" applyBorder="1" applyAlignment="1">
      <alignment horizontal="left" vertical="top"/>
    </xf>
    <xf numFmtId="0" fontId="93" fillId="0" borderId="0" xfId="0" applyFont="1" applyFill="1" applyAlignment="1">
      <alignment horizontal="center"/>
    </xf>
    <xf numFmtId="2" fontId="93" fillId="0" borderId="0" xfId="0" applyNumberFormat="1" applyFont="1" applyFill="1" applyAlignment="1">
      <alignment horizontal="center"/>
    </xf>
    <xf numFmtId="4" fontId="93" fillId="0" borderId="0" xfId="0" applyNumberFormat="1" applyFont="1" applyFill="1" applyAlignment="1">
      <alignment horizontal="center"/>
    </xf>
    <xf numFmtId="0" fontId="10" fillId="0" borderId="0" xfId="0" applyFont="1" applyFill="1" applyAlignment="1">
      <alignment wrapText="1"/>
    </xf>
    <xf numFmtId="0" fontId="9" fillId="0" borderId="0" xfId="0" applyFont="1" applyFill="1" applyAlignment="1">
      <alignment horizontal="justify" vertical="top" wrapText="1"/>
    </xf>
    <xf numFmtId="0" fontId="93" fillId="0" borderId="0" xfId="0" applyFont="1" applyFill="1" applyAlignment="1">
      <alignment horizontal="center" vertical="top"/>
    </xf>
    <xf numFmtId="0" fontId="93" fillId="0" borderId="0" xfId="0" applyFont="1" applyFill="1" applyAlignment="1">
      <alignment horizontal="left" vertical="top" wrapText="1"/>
    </xf>
    <xf numFmtId="0" fontId="93" fillId="0" borderId="0" xfId="0" applyFont="1" applyFill="1" applyAlignment="1">
      <alignment horizontal="right"/>
    </xf>
    <xf numFmtId="2" fontId="93" fillId="0" borderId="0" xfId="0" applyNumberFormat="1" applyFont="1" applyFill="1" applyAlignment="1">
      <alignment/>
    </xf>
    <xf numFmtId="4" fontId="93" fillId="0" borderId="0" xfId="0" applyNumberFormat="1" applyFont="1" applyFill="1" applyAlignment="1">
      <alignment/>
    </xf>
    <xf numFmtId="0" fontId="9" fillId="0" borderId="0" xfId="73" applyFont="1" applyAlignment="1">
      <alignment horizontal="justify" vertical="top" wrapText="1"/>
      <protection/>
    </xf>
    <xf numFmtId="0" fontId="93" fillId="0" borderId="0" xfId="0" applyFont="1" applyFill="1" applyAlignment="1">
      <alignment wrapText="1"/>
    </xf>
    <xf numFmtId="0" fontId="9" fillId="0" borderId="0" xfId="0" applyFont="1" applyAlignment="1">
      <alignment horizontal="justify" vertical="top" wrapText="1"/>
    </xf>
    <xf numFmtId="0" fontId="9" fillId="0" borderId="0" xfId="0" applyFont="1" applyAlignment="1">
      <alignment horizontal="left" vertical="justify" wrapText="1"/>
    </xf>
    <xf numFmtId="0" fontId="9" fillId="0" borderId="0" xfId="0" applyFont="1" applyAlignment="1">
      <alignment horizontal="right"/>
    </xf>
    <xf numFmtId="2" fontId="9" fillId="0" borderId="0" xfId="0" applyNumberFormat="1" applyFont="1" applyAlignment="1">
      <alignment/>
    </xf>
    <xf numFmtId="4" fontId="9" fillId="0" borderId="0" xfId="0" applyNumberFormat="1" applyFont="1" applyAlignment="1">
      <alignment/>
    </xf>
    <xf numFmtId="0" fontId="9" fillId="0" borderId="0" xfId="0" applyFont="1" applyAlignment="1">
      <alignment horizontal="center" vertical="top"/>
    </xf>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quotePrefix="1">
      <alignment horizontal="left" vertical="top" wrapText="1"/>
    </xf>
    <xf numFmtId="0" fontId="9" fillId="0" borderId="0" xfId="0" applyFont="1" applyAlignment="1" quotePrefix="1">
      <alignment/>
    </xf>
    <xf numFmtId="0" fontId="10" fillId="0" borderId="0" xfId="0" applyFont="1" applyFill="1" applyAlignment="1">
      <alignment horizontal="left" vertical="top" wrapText="1"/>
    </xf>
    <xf numFmtId="0" fontId="10" fillId="0" borderId="0" xfId="0" applyFont="1" applyAlignment="1" quotePrefix="1">
      <alignment horizontal="left" vertical="center" wrapText="1"/>
    </xf>
    <xf numFmtId="0" fontId="9" fillId="0" borderId="0" xfId="0" applyFont="1" applyAlignment="1" quotePrefix="1">
      <alignment horizontal="justify" vertical="top" wrapText="1"/>
    </xf>
    <xf numFmtId="0" fontId="9" fillId="0" borderId="0" xfId="0" applyFont="1" applyAlignment="1" quotePrefix="1">
      <alignment horizontal="left" vertical="center" wrapText="1"/>
    </xf>
    <xf numFmtId="0" fontId="9" fillId="0" borderId="0" xfId="73" applyFont="1" applyAlignment="1" quotePrefix="1">
      <alignment horizontal="left" vertical="top" wrapText="1"/>
      <protection/>
    </xf>
    <xf numFmtId="0" fontId="9" fillId="0" borderId="0" xfId="73" applyFont="1" applyAlignment="1">
      <alignment horizontal="right"/>
      <protection/>
    </xf>
    <xf numFmtId="0" fontId="9" fillId="0" borderId="0" xfId="73" applyFont="1" applyAlignment="1">
      <alignment horizontal="center" vertical="top"/>
      <protection/>
    </xf>
    <xf numFmtId="2" fontId="9" fillId="0" borderId="0" xfId="73" applyNumberFormat="1" applyFont="1">
      <alignment/>
      <protection/>
    </xf>
    <xf numFmtId="0" fontId="9" fillId="0" borderId="0" xfId="73" applyFont="1" applyAlignment="1" quotePrefix="1">
      <alignment horizontal="left" vertical="center" wrapText="1"/>
      <protection/>
    </xf>
    <xf numFmtId="0" fontId="10" fillId="0" borderId="0" xfId="0" applyFont="1" applyFill="1" applyAlignment="1" quotePrefix="1">
      <alignment horizontal="left" vertical="center" wrapText="1"/>
    </xf>
    <xf numFmtId="0" fontId="9" fillId="0" borderId="0" xfId="0" applyFont="1" applyFill="1" applyAlignment="1" quotePrefix="1">
      <alignment horizontal="justify" vertical="top" wrapText="1"/>
    </xf>
    <xf numFmtId="0" fontId="9" fillId="0" borderId="0" xfId="0" applyFont="1" applyFill="1" applyAlignment="1" quotePrefix="1">
      <alignment horizontal="left" vertical="center" wrapText="1"/>
    </xf>
    <xf numFmtId="0" fontId="93" fillId="0" borderId="0" xfId="0" applyFont="1" applyFill="1" applyAlignment="1" quotePrefix="1">
      <alignment horizontal="left" vertical="center" wrapText="1"/>
    </xf>
    <xf numFmtId="0" fontId="9" fillId="0" borderId="0" xfId="0" applyFont="1" applyFill="1" applyAlignment="1" quotePrefix="1">
      <alignment horizontal="justify" vertical="justify" wrapText="1"/>
    </xf>
    <xf numFmtId="0" fontId="9" fillId="0" borderId="0" xfId="0" applyFont="1" applyFill="1" applyAlignment="1" quotePrefix="1">
      <alignment horizontal="center" vertical="top"/>
    </xf>
    <xf numFmtId="0" fontId="9" fillId="0" borderId="0" xfId="0" applyFont="1" applyFill="1" applyAlignment="1">
      <alignment horizontal="left" vertical="top" wrapText="1"/>
    </xf>
    <xf numFmtId="0" fontId="9" fillId="0" borderId="0" xfId="0" applyFont="1" applyFill="1" applyAlignment="1">
      <alignment horizontal="justify" vertical="justify" wrapText="1"/>
    </xf>
    <xf numFmtId="0" fontId="89" fillId="0" borderId="0" xfId="0" applyFont="1" applyFill="1" applyAlignment="1">
      <alignment horizontal="center" vertical="top"/>
    </xf>
    <xf numFmtId="0" fontId="10" fillId="0" borderId="12" xfId="0" applyFont="1" applyFill="1" applyBorder="1" applyAlignment="1">
      <alignment horizontal="left" vertical="top" wrapText="1"/>
    </xf>
    <xf numFmtId="2" fontId="9" fillId="0" borderId="13" xfId="0" applyNumberFormat="1" applyFont="1" applyFill="1" applyBorder="1" applyAlignment="1">
      <alignment/>
    </xf>
    <xf numFmtId="0" fontId="10" fillId="0" borderId="11" xfId="0" applyFont="1" applyFill="1" applyBorder="1" applyAlignment="1">
      <alignment horizontal="left" vertical="top" wrapText="1"/>
    </xf>
    <xf numFmtId="0" fontId="95" fillId="0" borderId="0" xfId="0" applyFont="1" applyFill="1" applyAlignment="1">
      <alignment horizontal="center" vertical="top"/>
    </xf>
    <xf numFmtId="0" fontId="95" fillId="0" borderId="0" xfId="0" applyFont="1" applyFill="1" applyAlignment="1">
      <alignment horizontal="left" vertical="top" wrapText="1"/>
    </xf>
    <xf numFmtId="0" fontId="95" fillId="0" borderId="0" xfId="0" applyFont="1" applyFill="1" applyAlignment="1">
      <alignment horizontal="right"/>
    </xf>
    <xf numFmtId="2" fontId="95" fillId="0" borderId="0" xfId="0" applyNumberFormat="1" applyFont="1" applyFill="1" applyAlignment="1">
      <alignment/>
    </xf>
    <xf numFmtId="0" fontId="89" fillId="0" borderId="0" xfId="0" applyFont="1" applyFill="1" applyAlignment="1">
      <alignment horizontal="left" vertical="top" wrapText="1"/>
    </xf>
    <xf numFmtId="0" fontId="9" fillId="0" borderId="13" xfId="0" applyFont="1" applyFill="1" applyBorder="1" applyAlignment="1">
      <alignment horizontal="right"/>
    </xf>
    <xf numFmtId="0" fontId="96" fillId="0" borderId="0" xfId="0" applyFont="1" applyFill="1" applyAlignment="1">
      <alignment horizontal="left"/>
    </xf>
    <xf numFmtId="0" fontId="89" fillId="0" borderId="0" xfId="0" applyFont="1" applyFill="1" applyAlignment="1">
      <alignment/>
    </xf>
    <xf numFmtId="2" fontId="89" fillId="0" borderId="0" xfId="0" applyNumberFormat="1" applyFont="1" applyFill="1" applyAlignment="1">
      <alignment/>
    </xf>
    <xf numFmtId="0" fontId="27" fillId="0" borderId="0" xfId="0" applyFont="1" applyFill="1" applyAlignment="1">
      <alignment/>
    </xf>
    <xf numFmtId="0" fontId="9" fillId="0" borderId="0" xfId="0" applyFont="1" applyFill="1" applyAlignment="1">
      <alignment horizontal="left"/>
    </xf>
    <xf numFmtId="0" fontId="95" fillId="0" borderId="0" xfId="0" applyFont="1" applyFill="1" applyAlignment="1">
      <alignment horizontal="left"/>
    </xf>
    <xf numFmtId="0" fontId="95" fillId="0" borderId="0" xfId="0" applyFont="1" applyFill="1" applyAlignment="1">
      <alignment/>
    </xf>
    <xf numFmtId="0" fontId="89" fillId="0" borderId="0" xfId="0" applyFont="1" applyFill="1" applyAlignment="1">
      <alignment horizontal="left"/>
    </xf>
    <xf numFmtId="0" fontId="97" fillId="0" borderId="0" xfId="0" applyFont="1" applyFill="1" applyAlignment="1">
      <alignment/>
    </xf>
    <xf numFmtId="2" fontId="98" fillId="0" borderId="0" xfId="0" applyNumberFormat="1" applyFont="1" applyFill="1" applyAlignment="1">
      <alignment/>
    </xf>
    <xf numFmtId="0" fontId="98" fillId="0" borderId="0" xfId="0" applyFont="1" applyFill="1" applyAlignment="1">
      <alignment horizontal="center" vertical="top"/>
    </xf>
    <xf numFmtId="0" fontId="10" fillId="0" borderId="0" xfId="73" applyFont="1" applyAlignment="1">
      <alignment horizontal="left" vertical="top"/>
      <protection/>
    </xf>
    <xf numFmtId="0" fontId="9" fillId="0" borderId="0" xfId="73" applyFont="1">
      <alignment/>
      <protection/>
    </xf>
    <xf numFmtId="0" fontId="9" fillId="0" borderId="0" xfId="73" applyFont="1" applyAlignment="1">
      <alignment horizontal="left" vertical="top" wrapText="1"/>
      <protection/>
    </xf>
    <xf numFmtId="0" fontId="99" fillId="0" borderId="0" xfId="73" applyFont="1" applyFill="1">
      <alignment/>
      <protection/>
    </xf>
    <xf numFmtId="2" fontId="89" fillId="0" borderId="0" xfId="73" applyNumberFormat="1" applyFont="1" applyFill="1">
      <alignment/>
      <protection/>
    </xf>
    <xf numFmtId="0" fontId="100" fillId="0" borderId="0" xfId="73" applyFont="1" applyFill="1" applyAlignment="1">
      <alignment horizontal="left"/>
      <protection/>
    </xf>
    <xf numFmtId="0" fontId="89" fillId="0" borderId="0" xfId="73" applyFont="1" applyAlignment="1">
      <alignment horizontal="right"/>
      <protection/>
    </xf>
    <xf numFmtId="2" fontId="89" fillId="0" borderId="0" xfId="73" applyNumberFormat="1" applyFont="1">
      <alignment/>
      <protection/>
    </xf>
    <xf numFmtId="0" fontId="89" fillId="0" borderId="0" xfId="73" applyFont="1" applyFill="1" applyAlignment="1">
      <alignment horizontal="left"/>
      <protection/>
    </xf>
    <xf numFmtId="0" fontId="9" fillId="0" borderId="0" xfId="0" applyFont="1" applyBorder="1" applyAlignment="1">
      <alignment horizontal="justify" vertical="top" wrapText="1"/>
    </xf>
    <xf numFmtId="0" fontId="9" fillId="0" borderId="0" xfId="0" applyFont="1" applyAlignment="1" quotePrefix="1">
      <alignment horizontal="left" vertical="justify" wrapText="1"/>
    </xf>
    <xf numFmtId="0" fontId="89" fillId="0" borderId="0" xfId="0" applyFont="1" applyAlignment="1">
      <alignment/>
    </xf>
    <xf numFmtId="2" fontId="89" fillId="0" borderId="0" xfId="0" applyNumberFormat="1" applyFont="1" applyAlignment="1">
      <alignment/>
    </xf>
    <xf numFmtId="0" fontId="99" fillId="0" borderId="0" xfId="0" applyFont="1" applyFill="1" applyAlignment="1">
      <alignment/>
    </xf>
    <xf numFmtId="4" fontId="89" fillId="0" borderId="0" xfId="0" applyNumberFormat="1" applyFont="1" applyFill="1" applyAlignment="1">
      <alignment/>
    </xf>
    <xf numFmtId="0" fontId="89" fillId="0" borderId="0" xfId="0" applyFont="1" applyAlignment="1">
      <alignment horizontal="right"/>
    </xf>
    <xf numFmtId="4" fontId="89" fillId="0" borderId="0" xfId="0" applyNumberFormat="1" applyFont="1" applyAlignment="1">
      <alignment/>
    </xf>
    <xf numFmtId="0" fontId="9" fillId="0" borderId="0" xfId="0" applyFont="1" applyAlignment="1">
      <alignment horizontal="right" vertical="top" wrapText="1"/>
    </xf>
    <xf numFmtId="0" fontId="10" fillId="0" borderId="0" xfId="82" applyFont="1" applyBorder="1" applyAlignment="1" quotePrefix="1">
      <alignment horizontal="justify" vertical="top" wrapText="1"/>
      <protection/>
    </xf>
    <xf numFmtId="0" fontId="28" fillId="0" borderId="0" xfId="82" applyFont="1" applyAlignment="1">
      <alignment horizontal="justify" vertical="top" wrapText="1"/>
      <protection/>
    </xf>
    <xf numFmtId="0" fontId="9" fillId="0" borderId="0" xfId="82" applyFont="1" applyAlignment="1">
      <alignment horizontal="justify" vertical="top" wrapText="1"/>
      <protection/>
    </xf>
    <xf numFmtId="0" fontId="10" fillId="0" borderId="0" xfId="82" applyFont="1" applyAlignment="1">
      <alignment horizontal="justify" vertical="top" wrapText="1"/>
      <protection/>
    </xf>
    <xf numFmtId="0" fontId="89" fillId="0" borderId="0" xfId="82" applyFont="1" applyAlignment="1">
      <alignment horizontal="justify" vertical="top" wrapText="1"/>
      <protection/>
    </xf>
    <xf numFmtId="0" fontId="9" fillId="0" borderId="0" xfId="82" applyFont="1" applyAlignment="1" applyProtection="1">
      <alignment horizontal="justify" vertical="top" wrapText="1"/>
      <protection/>
    </xf>
    <xf numFmtId="0" fontId="10" fillId="0" borderId="0" xfId="82" applyFont="1" applyAlignment="1" applyProtection="1">
      <alignment horizontal="justify" vertical="top" wrapText="1"/>
      <protection/>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9" fillId="0" borderId="0" xfId="0" applyFont="1" applyFill="1" applyBorder="1" applyAlignment="1">
      <alignment horizontal="right"/>
    </xf>
    <xf numFmtId="4" fontId="9" fillId="0" borderId="0" xfId="0" applyNumberFormat="1" applyFont="1" applyFill="1" applyAlignment="1">
      <alignment horizontal="right"/>
    </xf>
    <xf numFmtId="0" fontId="9" fillId="0" borderId="0" xfId="0" applyFont="1" applyFill="1" applyAlignment="1">
      <alignment horizontal="right" vertical="top"/>
    </xf>
    <xf numFmtId="0" fontId="95" fillId="0" borderId="0" xfId="0" applyFont="1" applyFill="1" applyAlignment="1">
      <alignment horizontal="right" vertical="top"/>
    </xf>
    <xf numFmtId="0" fontId="95" fillId="0" borderId="0" xfId="0" applyFont="1" applyFill="1" applyBorder="1" applyAlignment="1">
      <alignment horizontal="right"/>
    </xf>
    <xf numFmtId="2" fontId="95" fillId="0" borderId="0" xfId="0" applyNumberFormat="1" applyFont="1" applyFill="1" applyAlignment="1">
      <alignment horizontal="right"/>
    </xf>
    <xf numFmtId="0" fontId="9" fillId="0" borderId="0" xfId="73" applyFont="1" applyFill="1" applyAlignment="1" quotePrefix="1">
      <alignment horizontal="justify" vertical="top" wrapText="1"/>
      <protection/>
    </xf>
    <xf numFmtId="0" fontId="9" fillId="0" borderId="0" xfId="0" applyFont="1" applyFill="1" applyAlignment="1" quotePrefix="1">
      <alignment horizontal="right" vertical="top"/>
    </xf>
    <xf numFmtId="0" fontId="9" fillId="0" borderId="0" xfId="73" applyFont="1" applyAlignment="1" quotePrefix="1">
      <alignment horizontal="justify" vertical="top" wrapText="1"/>
      <protection/>
    </xf>
    <xf numFmtId="0" fontId="86" fillId="0" borderId="0" xfId="73" applyFont="1" applyFill="1" applyBorder="1" applyAlignment="1">
      <alignment horizontal="right"/>
      <protection/>
    </xf>
    <xf numFmtId="4" fontId="86" fillId="0" borderId="0" xfId="73" applyNumberFormat="1" applyFont="1" applyFill="1" applyAlignment="1">
      <alignment horizontal="right"/>
      <protection/>
    </xf>
    <xf numFmtId="0" fontId="9" fillId="0" borderId="0" xfId="73" applyFont="1" applyFill="1" applyAlignment="1" quotePrefix="1">
      <alignment horizontal="right" vertical="top"/>
      <protection/>
    </xf>
    <xf numFmtId="0" fontId="9" fillId="0" borderId="0" xfId="73" applyFont="1" applyFill="1" applyBorder="1" applyAlignment="1">
      <alignment horizontal="right"/>
      <protection/>
    </xf>
    <xf numFmtId="4" fontId="9" fillId="0" borderId="0" xfId="73" applyNumberFormat="1" applyFont="1" applyFill="1" applyAlignment="1">
      <alignment horizontal="right"/>
      <protection/>
    </xf>
    <xf numFmtId="0" fontId="9" fillId="0" borderId="0" xfId="73" applyFont="1" applyAlignment="1" quotePrefix="1">
      <alignment horizontal="center" vertical="top"/>
      <protection/>
    </xf>
    <xf numFmtId="0" fontId="9" fillId="0" borderId="0" xfId="73" applyFont="1" applyFill="1" applyAlignment="1">
      <alignment horizontal="right" vertical="top"/>
      <protection/>
    </xf>
    <xf numFmtId="2" fontId="9" fillId="0" borderId="0" xfId="73" applyNumberFormat="1" applyFont="1" applyFill="1" applyAlignment="1">
      <alignment horizontal="right"/>
      <protection/>
    </xf>
    <xf numFmtId="0" fontId="9" fillId="0" borderId="0" xfId="73" applyFont="1" applyFill="1" applyAlignment="1" quotePrefix="1">
      <alignment horizontal="right" vertical="center" wrapText="1"/>
      <protection/>
    </xf>
    <xf numFmtId="0" fontId="9" fillId="0" borderId="0" xfId="73" applyFont="1" applyFill="1" applyBorder="1" applyAlignment="1">
      <alignment horizontal="right" vertical="top" wrapText="1"/>
      <protection/>
    </xf>
    <xf numFmtId="0" fontId="9" fillId="0" borderId="0" xfId="73" applyFont="1" applyFill="1" applyBorder="1" applyAlignment="1">
      <alignment horizontal="right" wrapText="1"/>
      <protection/>
    </xf>
    <xf numFmtId="0" fontId="10" fillId="0" borderId="0" xfId="73" applyFont="1" applyFill="1" applyBorder="1" applyAlignment="1">
      <alignment horizontal="left" wrapText="1"/>
      <protection/>
    </xf>
    <xf numFmtId="0" fontId="9" fillId="0" borderId="0" xfId="0" applyFont="1" applyAlignment="1" quotePrefix="1">
      <alignment horizontal="center" vertical="top"/>
    </xf>
    <xf numFmtId="0" fontId="86" fillId="0" borderId="0" xfId="0" applyFont="1" applyFill="1" applyBorder="1" applyAlignment="1">
      <alignment horizontal="right"/>
    </xf>
    <xf numFmtId="4" fontId="86" fillId="0" borderId="0" xfId="0" applyNumberFormat="1" applyFont="1" applyFill="1" applyAlignment="1">
      <alignment horizontal="right"/>
    </xf>
    <xf numFmtId="173" fontId="9" fillId="0" borderId="0" xfId="0" applyNumberFormat="1" applyFont="1" applyFill="1" applyAlignment="1">
      <alignment horizontal="right"/>
    </xf>
    <xf numFmtId="0" fontId="9" fillId="0" borderId="0" xfId="0" applyFont="1" applyFill="1" applyAlignment="1" quotePrefix="1">
      <alignment horizontal="left" vertical="top"/>
    </xf>
    <xf numFmtId="0" fontId="9" fillId="0" borderId="0" xfId="0" applyFont="1" applyFill="1" applyAlignment="1">
      <alignment horizontal="left" vertical="top"/>
    </xf>
    <xf numFmtId="0" fontId="89" fillId="0" borderId="0" xfId="0" applyFont="1" applyAlignment="1">
      <alignment horizontal="center"/>
    </xf>
    <xf numFmtId="2" fontId="89" fillId="0" borderId="0" xfId="0" applyNumberFormat="1" applyFont="1" applyAlignment="1">
      <alignment horizontal="right"/>
    </xf>
    <xf numFmtId="0" fontId="89" fillId="0" borderId="0" xfId="0" applyFont="1" applyFill="1" applyAlignment="1">
      <alignment horizontal="center"/>
    </xf>
    <xf numFmtId="0" fontId="10" fillId="0" borderId="0" xfId="0" applyFont="1" applyAlignment="1">
      <alignment horizontal="left" vertical="top"/>
    </xf>
    <xf numFmtId="2" fontId="89" fillId="0" borderId="0" xfId="0" applyNumberFormat="1" applyFont="1" applyFill="1" applyAlignment="1">
      <alignment horizontal="right"/>
    </xf>
    <xf numFmtId="0" fontId="89" fillId="0" borderId="0" xfId="0" applyFont="1" applyAlignment="1">
      <alignment wrapText="1"/>
    </xf>
    <xf numFmtId="0" fontId="9" fillId="0" borderId="0" xfId="0" applyFont="1" applyAlignment="1">
      <alignment horizontal="left" vertical="top"/>
    </xf>
    <xf numFmtId="0" fontId="9" fillId="0" borderId="0" xfId="128" applyFont="1" applyFill="1" applyAlignment="1" quotePrefix="1">
      <alignment horizontal="justify" vertical="top" wrapText="1"/>
      <protection/>
    </xf>
    <xf numFmtId="0" fontId="9" fillId="0" borderId="0" xfId="128" applyFont="1" applyFill="1" applyAlignment="1">
      <alignment vertical="top"/>
      <protection/>
    </xf>
    <xf numFmtId="0" fontId="96" fillId="0" borderId="12" xfId="0" applyFont="1" applyFill="1" applyBorder="1" applyAlignment="1">
      <alignment horizontal="left"/>
    </xf>
    <xf numFmtId="0" fontId="89" fillId="0" borderId="13" xfId="0" applyFont="1" applyFill="1" applyBorder="1" applyAlignment="1">
      <alignment/>
    </xf>
    <xf numFmtId="2" fontId="89" fillId="0" borderId="13" xfId="0" applyNumberFormat="1" applyFont="1" applyFill="1" applyBorder="1" applyAlignment="1">
      <alignment/>
    </xf>
    <xf numFmtId="0" fontId="10" fillId="33" borderId="0" xfId="71" applyFont="1" applyFill="1" applyAlignment="1">
      <alignment horizontal="center" vertical="top"/>
      <protection/>
    </xf>
    <xf numFmtId="0" fontId="10" fillId="33" borderId="11" xfId="71" applyFont="1" applyFill="1" applyBorder="1" applyAlignment="1">
      <alignment horizontal="left" vertical="top"/>
      <protection/>
    </xf>
    <xf numFmtId="2" fontId="9" fillId="33" borderId="0" xfId="71" applyNumberFormat="1" applyFont="1" applyFill="1" applyAlignment="1">
      <alignment horizontal="center"/>
      <protection/>
    </xf>
    <xf numFmtId="0" fontId="89" fillId="0" borderId="0" xfId="71" applyFont="1" applyAlignment="1">
      <alignment horizontal="center"/>
      <protection/>
    </xf>
    <xf numFmtId="0" fontId="89" fillId="0" borderId="0" xfId="71" applyFont="1">
      <alignment/>
      <protection/>
    </xf>
    <xf numFmtId="4" fontId="89" fillId="0" borderId="0" xfId="71" applyNumberFormat="1" applyFont="1" applyAlignment="1">
      <alignment horizontal="right"/>
      <protection/>
    </xf>
    <xf numFmtId="4" fontId="9" fillId="0" borderId="0" xfId="71" applyNumberFormat="1" applyFont="1">
      <alignment/>
      <protection/>
    </xf>
    <xf numFmtId="0" fontId="9" fillId="0" borderId="0" xfId="71" applyFont="1" applyAlignment="1">
      <alignment horizontal="center" vertical="top"/>
      <protection/>
    </xf>
    <xf numFmtId="2" fontId="9" fillId="0" borderId="0" xfId="71" applyNumberFormat="1" applyFont="1">
      <alignment/>
      <protection/>
    </xf>
    <xf numFmtId="0" fontId="89" fillId="0" borderId="0" xfId="71" applyFont="1" applyAlignment="1">
      <alignment horizontal="center" vertical="top"/>
      <protection/>
    </xf>
    <xf numFmtId="0" fontId="9" fillId="0" borderId="0" xfId="71" applyFont="1" applyAlignment="1" quotePrefix="1">
      <alignment horizontal="justify" vertical="top" wrapText="1"/>
      <protection/>
    </xf>
    <xf numFmtId="0" fontId="9" fillId="0" borderId="0" xfId="71" applyFont="1" applyAlignment="1" quotePrefix="1">
      <alignment vertical="top" wrapText="1"/>
      <protection/>
    </xf>
    <xf numFmtId="0" fontId="9" fillId="0" borderId="0" xfId="71" applyFont="1" applyFill="1" applyAlignment="1">
      <alignment horizontal="justify" vertical="top" wrapText="1"/>
      <protection/>
    </xf>
    <xf numFmtId="0" fontId="96" fillId="33" borderId="12" xfId="71" applyFont="1" applyFill="1" applyBorder="1" applyAlignment="1">
      <alignment horizontal="left"/>
      <protection/>
    </xf>
    <xf numFmtId="0" fontId="89" fillId="33" borderId="13" xfId="71" applyFont="1" applyFill="1" applyBorder="1">
      <alignment/>
      <protection/>
    </xf>
    <xf numFmtId="2" fontId="89" fillId="33" borderId="13" xfId="71" applyNumberFormat="1" applyFont="1" applyFill="1" applyBorder="1">
      <alignment/>
      <protection/>
    </xf>
    <xf numFmtId="4" fontId="9" fillId="0" borderId="0" xfId="0" applyNumberFormat="1" applyFont="1" applyFill="1" applyAlignment="1">
      <alignment horizontal="center" wrapText="1"/>
    </xf>
    <xf numFmtId="2" fontId="9" fillId="0" borderId="0" xfId="0" applyNumberFormat="1" applyFont="1" applyFill="1" applyAlignment="1">
      <alignment horizontal="center" wrapText="1"/>
    </xf>
    <xf numFmtId="2" fontId="9" fillId="33" borderId="0" xfId="71" applyNumberFormat="1" applyFont="1" applyFill="1" applyAlignment="1">
      <alignment horizontal="center" wrapText="1"/>
      <protection/>
    </xf>
    <xf numFmtId="0" fontId="0" fillId="0" borderId="0" xfId="71" applyAlignment="1">
      <alignment wrapText="1"/>
      <protection/>
    </xf>
    <xf numFmtId="0" fontId="9" fillId="0" borderId="0" xfId="0" applyFont="1" applyAlignment="1">
      <alignment/>
    </xf>
    <xf numFmtId="2" fontId="9" fillId="0" borderId="0" xfId="0" applyNumberFormat="1" applyFont="1" applyAlignment="1">
      <alignment/>
    </xf>
    <xf numFmtId="0" fontId="9" fillId="0" borderId="0" xfId="0"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left" vertical="top" wrapText="1"/>
    </xf>
    <xf numFmtId="0" fontId="9" fillId="0" borderId="0" xfId="0" applyFont="1" applyFill="1" applyAlignment="1">
      <alignment horizontal="right"/>
    </xf>
    <xf numFmtId="2" fontId="9" fillId="0" borderId="0" xfId="0" applyNumberFormat="1" applyFont="1" applyFill="1" applyAlignment="1">
      <alignment/>
    </xf>
    <xf numFmtId="4" fontId="9" fillId="0" borderId="0" xfId="0" applyNumberFormat="1" applyFont="1" applyFill="1" applyAlignment="1">
      <alignment horizontal="center" wrapText="1"/>
    </xf>
    <xf numFmtId="4" fontId="9" fillId="0" borderId="0" xfId="0" applyNumberFormat="1" applyFont="1" applyFill="1" applyAlignment="1">
      <alignment wrapText="1"/>
    </xf>
    <xf numFmtId="4" fontId="9" fillId="0" borderId="0" xfId="0" applyNumberFormat="1" applyFont="1" applyFill="1" applyAlignment="1">
      <alignment/>
    </xf>
    <xf numFmtId="0" fontId="10" fillId="0" borderId="12" xfId="0" applyFont="1" applyFill="1" applyBorder="1" applyAlignment="1">
      <alignment horizontal="left" vertical="top" wrapText="1"/>
    </xf>
    <xf numFmtId="0" fontId="9" fillId="0" borderId="13" xfId="0" applyFont="1" applyFill="1" applyBorder="1" applyAlignment="1">
      <alignment horizontal="right"/>
    </xf>
    <xf numFmtId="2" fontId="9" fillId="0" borderId="13" xfId="0" applyNumberFormat="1" applyFont="1" applyFill="1" applyBorder="1" applyAlignment="1">
      <alignment/>
    </xf>
    <xf numFmtId="2" fontId="9" fillId="0" borderId="13" xfId="0" applyNumberFormat="1" applyFont="1" applyFill="1" applyBorder="1" applyAlignment="1">
      <alignment shrinkToFit="1"/>
    </xf>
    <xf numFmtId="0" fontId="10" fillId="0" borderId="0" xfId="0" applyFont="1" applyFill="1" applyBorder="1" applyAlignment="1">
      <alignment horizontal="left" vertical="top" wrapText="1"/>
    </xf>
    <xf numFmtId="0" fontId="9" fillId="0" borderId="0" xfId="0" applyFont="1" applyFill="1" applyBorder="1" applyAlignment="1">
      <alignment horizontal="right"/>
    </xf>
    <xf numFmtId="2" fontId="9" fillId="0" borderId="0" xfId="0" applyNumberFormat="1" applyFont="1" applyFill="1" applyBorder="1" applyAlignment="1">
      <alignment shrinkToFit="1"/>
    </xf>
    <xf numFmtId="2" fontId="9" fillId="0" borderId="0" xfId="0" applyNumberFormat="1" applyFont="1" applyFill="1" applyBorder="1" applyAlignment="1">
      <alignment/>
    </xf>
    <xf numFmtId="0" fontId="10" fillId="0" borderId="13" xfId="0" applyFont="1" applyFill="1" applyBorder="1" applyAlignment="1">
      <alignment horizontal="left" vertical="top" wrapText="1"/>
    </xf>
    <xf numFmtId="0" fontId="9" fillId="0" borderId="17" xfId="0" applyFont="1" applyFill="1" applyBorder="1" applyAlignment="1">
      <alignment horizontal="right"/>
    </xf>
    <xf numFmtId="2" fontId="9" fillId="0" borderId="17" xfId="0" applyNumberFormat="1" applyFont="1" applyFill="1" applyBorder="1" applyAlignment="1">
      <alignment shrinkToFit="1"/>
    </xf>
    <xf numFmtId="2" fontId="9" fillId="0" borderId="17" xfId="0" applyNumberFormat="1" applyFont="1" applyFill="1" applyBorder="1" applyAlignment="1">
      <alignment/>
    </xf>
    <xf numFmtId="0" fontId="10" fillId="0" borderId="15" xfId="0" applyFont="1" applyFill="1" applyBorder="1" applyAlignment="1">
      <alignment horizontal="left" vertical="top" wrapText="1"/>
    </xf>
    <xf numFmtId="0" fontId="9" fillId="0" borderId="0" xfId="0" applyFont="1" applyFill="1" applyBorder="1" applyAlignment="1">
      <alignment horizontal="center" vertical="top"/>
    </xf>
    <xf numFmtId="0" fontId="9" fillId="0" borderId="16" xfId="0" applyFont="1" applyFill="1" applyBorder="1" applyAlignment="1">
      <alignment horizontal="left" vertical="top" wrapText="1"/>
    </xf>
    <xf numFmtId="0" fontId="9" fillId="0" borderId="16" xfId="0" applyFont="1" applyFill="1" applyBorder="1" applyAlignment="1">
      <alignment horizontal="right"/>
    </xf>
    <xf numFmtId="2" fontId="9" fillId="0" borderId="16" xfId="0" applyNumberFormat="1" applyFont="1" applyFill="1" applyBorder="1" applyAlignment="1">
      <alignment/>
    </xf>
    <xf numFmtId="0" fontId="9" fillId="0" borderId="0" xfId="0" applyFont="1" applyFill="1" applyAlignment="1">
      <alignment horizontal="left" vertical="top" wrapText="1"/>
    </xf>
    <xf numFmtId="0" fontId="10" fillId="0" borderId="12" xfId="0" applyFont="1" applyFill="1" applyBorder="1" applyAlignment="1">
      <alignment horizontal="right" vertical="top" wrapText="1"/>
    </xf>
    <xf numFmtId="0" fontId="9" fillId="0" borderId="0" xfId="0" applyFont="1" applyFill="1" applyAlignment="1">
      <alignment horizontal="right" vertical="top"/>
    </xf>
    <xf numFmtId="0" fontId="10" fillId="0" borderId="13" xfId="0" applyFont="1" applyFill="1" applyBorder="1" applyAlignment="1">
      <alignment horizontal="right"/>
    </xf>
    <xf numFmtId="2" fontId="10" fillId="0" borderId="13" xfId="0" applyNumberFormat="1" applyFont="1" applyFill="1" applyBorder="1" applyAlignment="1">
      <alignment shrinkToFit="1"/>
    </xf>
    <xf numFmtId="2" fontId="10" fillId="0" borderId="13" xfId="0" applyNumberFormat="1" applyFont="1" applyFill="1" applyBorder="1" applyAlignment="1">
      <alignment/>
    </xf>
    <xf numFmtId="0" fontId="9" fillId="0" borderId="0" xfId="0" applyFont="1" applyFill="1" applyBorder="1" applyAlignment="1">
      <alignment horizontal="left" vertical="top" wrapText="1"/>
    </xf>
    <xf numFmtId="0" fontId="9" fillId="0" borderId="0" xfId="82" applyFont="1" applyFill="1" applyAlignment="1">
      <alignment horizontal="right" vertical="top" wrapText="1"/>
      <protection/>
    </xf>
    <xf numFmtId="2" fontId="9" fillId="0" borderId="0" xfId="82" applyNumberFormat="1" applyFont="1" applyFill="1" applyAlignment="1">
      <alignment horizontal="right" vertical="top" wrapText="1"/>
      <protection/>
    </xf>
    <xf numFmtId="0" fontId="9" fillId="0" borderId="0" xfId="82" applyFont="1" applyFill="1" applyAlignment="1">
      <alignment horizontal="left" vertical="top"/>
      <protection/>
    </xf>
    <xf numFmtId="49" fontId="10" fillId="0" borderId="0" xfId="82" applyNumberFormat="1" applyFont="1" applyFill="1" applyAlignment="1">
      <alignment horizontal="left" vertical="top"/>
      <protection/>
    </xf>
    <xf numFmtId="0" fontId="10" fillId="0" borderId="0" xfId="82" applyFont="1" applyFill="1" applyAlignment="1">
      <alignment horizontal="justify"/>
      <protection/>
    </xf>
    <xf numFmtId="4" fontId="9" fillId="0" borderId="0" xfId="82" applyNumberFormat="1" applyFont="1" applyFill="1" applyAlignment="1">
      <alignment horizontal="right"/>
      <protection/>
    </xf>
    <xf numFmtId="0" fontId="9" fillId="0" borderId="0" xfId="82" applyFont="1" applyFill="1" applyAlignment="1">
      <alignment horizontal="justify"/>
      <protection/>
    </xf>
    <xf numFmtId="172" fontId="9" fillId="0" borderId="0" xfId="82" applyNumberFormat="1" applyFont="1" applyFill="1" applyAlignment="1">
      <alignment horizontal="right"/>
      <protection/>
    </xf>
    <xf numFmtId="44" fontId="9" fillId="0" borderId="0" xfId="82" applyNumberFormat="1" applyFont="1" applyFill="1" applyAlignment="1">
      <alignment horizontal="right"/>
      <protection/>
    </xf>
    <xf numFmtId="0" fontId="9" fillId="0" borderId="0" xfId="82" applyFont="1" applyFill="1">
      <alignment/>
      <protection/>
    </xf>
    <xf numFmtId="0" fontId="10" fillId="0" borderId="11" xfId="82" applyFont="1" applyFill="1" applyBorder="1" applyAlignment="1">
      <alignment horizontal="justify" vertical="center"/>
      <protection/>
    </xf>
    <xf numFmtId="0" fontId="9" fillId="0" borderId="0" xfId="82" applyFont="1" applyFill="1" applyAlignment="1">
      <alignment/>
      <protection/>
    </xf>
    <xf numFmtId="0" fontId="10" fillId="0" borderId="0" xfId="82" applyFont="1" applyFill="1" applyBorder="1" applyAlignment="1">
      <alignment horizontal="justify" vertical="top" wrapText="1"/>
      <protection/>
    </xf>
    <xf numFmtId="174" fontId="9" fillId="0" borderId="0" xfId="82" applyNumberFormat="1" applyFont="1" applyFill="1" applyAlignment="1">
      <alignment horizontal="right"/>
      <protection/>
    </xf>
    <xf numFmtId="0" fontId="9" fillId="0" borderId="0" xfId="82" applyFont="1" applyFill="1" applyAlignment="1">
      <alignment horizontal="right"/>
      <protection/>
    </xf>
    <xf numFmtId="172" fontId="9" fillId="0" borderId="0" xfId="82" applyNumberFormat="1" applyFont="1" applyFill="1" applyAlignment="1">
      <alignment horizontal="right" wrapText="1"/>
      <protection/>
    </xf>
    <xf numFmtId="0" fontId="9" fillId="0" borderId="0" xfId="0" applyFont="1" applyAlignment="1" quotePrefix="1">
      <alignment vertical="justify" wrapText="1"/>
    </xf>
    <xf numFmtId="0" fontId="10" fillId="0" borderId="0" xfId="82" applyFont="1" applyFill="1" applyBorder="1" applyAlignment="1">
      <alignment horizontal="left" vertical="top"/>
      <protection/>
    </xf>
    <xf numFmtId="0" fontId="10" fillId="0" borderId="0" xfId="82" applyFont="1" applyFill="1" applyAlignment="1">
      <alignment horizontal="left" vertical="top"/>
      <protection/>
    </xf>
    <xf numFmtId="49" fontId="10" fillId="0" borderId="0" xfId="82" applyNumberFormat="1" applyFont="1" applyFill="1" applyAlignment="1">
      <alignment horizontal="left" vertical="top" wrapText="1"/>
      <protection/>
    </xf>
    <xf numFmtId="0" fontId="10" fillId="0" borderId="18" xfId="82" applyFont="1" applyFill="1" applyBorder="1" applyAlignment="1">
      <alignment horizontal="left" vertical="top"/>
      <protection/>
    </xf>
    <xf numFmtId="49" fontId="10" fillId="0" borderId="19" xfId="82" applyNumberFormat="1" applyFont="1" applyFill="1" applyBorder="1" applyAlignment="1">
      <alignment horizontal="left" vertical="top"/>
      <protection/>
    </xf>
    <xf numFmtId="0" fontId="10" fillId="0" borderId="19" xfId="82" applyFont="1" applyFill="1" applyBorder="1" applyAlignment="1">
      <alignment horizontal="justify" vertical="top" wrapText="1"/>
      <protection/>
    </xf>
    <xf numFmtId="4" fontId="10" fillId="0" borderId="19" xfId="82" applyNumberFormat="1" applyFont="1" applyFill="1" applyBorder="1" applyAlignment="1">
      <alignment horizontal="right"/>
      <protection/>
    </xf>
    <xf numFmtId="0" fontId="10" fillId="0" borderId="19" xfId="82" applyFont="1" applyFill="1" applyBorder="1" applyAlignment="1">
      <alignment horizontal="justify"/>
      <protection/>
    </xf>
    <xf numFmtId="0" fontId="101" fillId="33" borderId="13" xfId="71" applyFont="1" applyFill="1" applyBorder="1" applyAlignment="1">
      <alignment/>
      <protection/>
    </xf>
    <xf numFmtId="4" fontId="89" fillId="0" borderId="0" xfId="71" applyNumberFormat="1" applyFont="1" applyAlignment="1" applyProtection="1">
      <alignment horizontal="right"/>
      <protection locked="0"/>
    </xf>
    <xf numFmtId="2" fontId="9" fillId="0" borderId="0" xfId="71" applyNumberFormat="1" applyFont="1" applyProtection="1">
      <alignment/>
      <protection locked="0"/>
    </xf>
    <xf numFmtId="0" fontId="0" fillId="0" borderId="0" xfId="71" applyAlignment="1" applyProtection="1">
      <alignment horizontal="left" vertical="top" wrapText="1"/>
      <protection locked="0"/>
    </xf>
    <xf numFmtId="2" fontId="0" fillId="0" borderId="0" xfId="71" applyNumberFormat="1" applyProtection="1">
      <alignment/>
      <protection locked="0"/>
    </xf>
    <xf numFmtId="2" fontId="0" fillId="33" borderId="0" xfId="71" applyNumberFormat="1" applyFill="1" applyAlignment="1" applyProtection="1">
      <alignment horizontal="center"/>
      <protection locked="0"/>
    </xf>
    <xf numFmtId="4" fontId="78" fillId="0" borderId="0" xfId="71" applyNumberFormat="1" applyFont="1" applyProtection="1">
      <alignment/>
      <protection locked="0"/>
    </xf>
    <xf numFmtId="2" fontId="0" fillId="33" borderId="13" xfId="71" applyNumberFormat="1" applyFill="1" applyBorder="1" applyProtection="1">
      <alignment/>
      <protection locked="0"/>
    </xf>
    <xf numFmtId="0" fontId="101" fillId="33" borderId="13" xfId="71" applyFont="1" applyFill="1" applyBorder="1" applyAlignment="1" applyProtection="1">
      <alignment/>
      <protection locked="0"/>
    </xf>
    <xf numFmtId="2" fontId="0" fillId="0" borderId="13" xfId="71" applyNumberFormat="1" applyBorder="1" applyProtection="1">
      <alignment/>
      <protection locked="0"/>
    </xf>
    <xf numFmtId="2" fontId="0" fillId="0" borderId="0" xfId="71" applyNumberFormat="1" applyBorder="1" applyProtection="1">
      <alignment/>
      <protection locked="0"/>
    </xf>
    <xf numFmtId="2" fontId="0" fillId="0" borderId="0" xfId="71" applyNumberFormat="1" applyFill="1" applyBorder="1" applyProtection="1">
      <alignment/>
      <protection locked="0"/>
    </xf>
    <xf numFmtId="2" fontId="0" fillId="0" borderId="15" xfId="71" applyNumberFormat="1" applyBorder="1" applyProtection="1">
      <alignment/>
      <protection locked="0"/>
    </xf>
    <xf numFmtId="2" fontId="0" fillId="0" borderId="16" xfId="71" applyNumberFormat="1" applyBorder="1" applyProtection="1">
      <alignment/>
      <protection locked="0"/>
    </xf>
    <xf numFmtId="2" fontId="2" fillId="0" borderId="13" xfId="71" applyNumberFormat="1" applyFont="1" applyBorder="1" applyProtection="1">
      <alignment/>
      <protection locked="0"/>
    </xf>
    <xf numFmtId="172" fontId="9" fillId="0" borderId="0" xfId="82" applyNumberFormat="1" applyFont="1" applyFill="1" applyAlignment="1" applyProtection="1">
      <alignment horizontal="right"/>
      <protection locked="0"/>
    </xf>
    <xf numFmtId="172" fontId="9" fillId="0" borderId="0" xfId="82" applyNumberFormat="1" applyFont="1" applyFill="1" applyAlignment="1" applyProtection="1">
      <alignment horizontal="right"/>
      <protection locked="0"/>
    </xf>
    <xf numFmtId="192" fontId="9" fillId="0" borderId="0" xfId="0" applyNumberFormat="1" applyFont="1" applyAlignment="1" applyProtection="1" quotePrefix="1">
      <alignment vertical="justify" wrapText="1"/>
      <protection locked="0"/>
    </xf>
    <xf numFmtId="192" fontId="9" fillId="0" borderId="0" xfId="0" applyNumberFormat="1" applyFont="1" applyAlignment="1" quotePrefix="1">
      <alignment vertical="justify" wrapText="1"/>
    </xf>
    <xf numFmtId="192" fontId="9" fillId="0" borderId="0" xfId="82" applyNumberFormat="1" applyFont="1" applyFill="1" applyAlignment="1" applyProtection="1">
      <alignment horizontal="right" vertical="top" wrapText="1"/>
      <protection locked="0"/>
    </xf>
    <xf numFmtId="192" fontId="9" fillId="0" borderId="0" xfId="82" applyNumberFormat="1" applyFont="1" applyFill="1" applyAlignment="1">
      <alignment horizontal="right"/>
      <protection/>
    </xf>
    <xf numFmtId="192" fontId="93" fillId="0" borderId="0" xfId="82" applyNumberFormat="1" applyFont="1" applyFill="1">
      <alignment/>
      <protection/>
    </xf>
    <xf numFmtId="192" fontId="9" fillId="0" borderId="0" xfId="82" applyNumberFormat="1" applyFont="1" applyFill="1">
      <alignment/>
      <protection/>
    </xf>
    <xf numFmtId="192" fontId="10" fillId="0" borderId="19" xfId="82" applyNumberFormat="1" applyFont="1" applyFill="1" applyBorder="1" applyAlignment="1" applyProtection="1">
      <alignment horizontal="right"/>
      <protection locked="0"/>
    </xf>
    <xf numFmtId="192" fontId="10" fillId="0" borderId="20" xfId="82" applyNumberFormat="1" applyFont="1" applyFill="1" applyBorder="1" applyAlignment="1">
      <alignment horizontal="right"/>
      <protection/>
    </xf>
    <xf numFmtId="192" fontId="9" fillId="0" borderId="11" xfId="0" applyNumberFormat="1" applyFont="1" applyFill="1" applyBorder="1" applyAlignment="1">
      <alignment/>
    </xf>
    <xf numFmtId="192" fontId="9" fillId="0" borderId="11" xfId="0" applyNumberFormat="1" applyFont="1" applyBorder="1" applyAlignment="1">
      <alignment/>
    </xf>
    <xf numFmtId="192" fontId="9" fillId="0" borderId="0" xfId="0" applyNumberFormat="1" applyFont="1" applyFill="1" applyAlignment="1">
      <alignment/>
    </xf>
    <xf numFmtId="192" fontId="9" fillId="0" borderId="0" xfId="0" applyNumberFormat="1" applyFont="1" applyAlignment="1">
      <alignment/>
    </xf>
    <xf numFmtId="192" fontId="9" fillId="0" borderId="14" xfId="0" applyNumberFormat="1" applyFont="1" applyFill="1" applyBorder="1" applyAlignment="1">
      <alignment/>
    </xf>
    <xf numFmtId="192" fontId="10" fillId="0" borderId="14" xfId="0" applyNumberFormat="1" applyFont="1" applyFill="1" applyBorder="1" applyAlignment="1">
      <alignment/>
    </xf>
    <xf numFmtId="192" fontId="9" fillId="0" borderId="0" xfId="0" applyNumberFormat="1" applyFont="1" applyFill="1" applyBorder="1" applyAlignment="1">
      <alignment/>
    </xf>
    <xf numFmtId="192" fontId="0" fillId="0" borderId="0" xfId="0" applyNumberFormat="1" applyFont="1" applyAlignment="1">
      <alignment/>
    </xf>
    <xf numFmtId="192" fontId="0" fillId="0" borderId="0" xfId="0" applyNumberFormat="1" applyFill="1" applyBorder="1" applyAlignment="1">
      <alignment/>
    </xf>
    <xf numFmtId="192" fontId="0" fillId="0" borderId="0" xfId="0" applyNumberFormat="1" applyAlignment="1">
      <alignment/>
    </xf>
    <xf numFmtId="192" fontId="9" fillId="0" borderId="0" xfId="71" applyNumberFormat="1" applyFont="1" applyAlignment="1" quotePrefix="1">
      <alignment vertical="top" wrapText="1"/>
      <protection/>
    </xf>
    <xf numFmtId="192" fontId="0" fillId="0" borderId="0" xfId="71" applyNumberFormat="1">
      <alignment/>
      <protection/>
    </xf>
    <xf numFmtId="192" fontId="9" fillId="0" borderId="0" xfId="71" applyNumberFormat="1" applyFont="1" applyFill="1">
      <alignment/>
      <protection/>
    </xf>
    <xf numFmtId="192" fontId="0" fillId="0" borderId="0" xfId="71" applyNumberFormat="1" applyFill="1">
      <alignment/>
      <protection/>
    </xf>
    <xf numFmtId="192" fontId="9" fillId="0" borderId="0" xfId="71" applyNumberFormat="1" applyFont="1">
      <alignment/>
      <protection/>
    </xf>
    <xf numFmtId="192" fontId="9" fillId="33" borderId="14" xfId="71" applyNumberFormat="1" applyFont="1" applyFill="1" applyBorder="1">
      <alignment/>
      <protection/>
    </xf>
    <xf numFmtId="192" fontId="9" fillId="0" borderId="0" xfId="71" applyNumberFormat="1" applyFont="1" applyAlignment="1" applyProtection="1" quotePrefix="1">
      <alignment vertical="top" wrapText="1"/>
      <protection locked="0"/>
    </xf>
    <xf numFmtId="192" fontId="89" fillId="0" borderId="0" xfId="71" applyNumberFormat="1" applyFont="1" applyAlignment="1" applyProtection="1">
      <alignment horizontal="right"/>
      <protection locked="0"/>
    </xf>
    <xf numFmtId="192" fontId="9" fillId="0" borderId="0" xfId="71" applyNumberFormat="1" applyFont="1" applyProtection="1">
      <alignment/>
      <protection locked="0"/>
    </xf>
    <xf numFmtId="192" fontId="9" fillId="33" borderId="13" xfId="71" applyNumberFormat="1" applyFont="1" applyFill="1" applyBorder="1" applyProtection="1">
      <alignment/>
      <protection locked="0"/>
    </xf>
    <xf numFmtId="192" fontId="9" fillId="0" borderId="0" xfId="0" applyNumberFormat="1" applyFont="1" applyFill="1" applyAlignment="1">
      <alignment/>
    </xf>
    <xf numFmtId="192" fontId="9" fillId="0" borderId="0" xfId="0" applyNumberFormat="1" applyFont="1" applyAlignment="1">
      <alignment/>
    </xf>
    <xf numFmtId="192" fontId="9" fillId="0" borderId="0" xfId="128" applyNumberFormat="1" applyFont="1" applyFill="1" applyAlignment="1">
      <alignment vertical="top"/>
      <protection/>
    </xf>
    <xf numFmtId="192" fontId="9" fillId="0" borderId="14" xfId="0" applyNumberFormat="1" applyFont="1" applyFill="1" applyBorder="1" applyAlignment="1">
      <alignment/>
    </xf>
    <xf numFmtId="2" fontId="9" fillId="0" borderId="0" xfId="0" applyNumberFormat="1" applyFont="1" applyFill="1" applyAlignment="1" applyProtection="1">
      <alignment horizontal="center" wrapText="1"/>
      <protection locked="0"/>
    </xf>
    <xf numFmtId="2" fontId="9" fillId="0" borderId="0" xfId="0" applyNumberFormat="1" applyFont="1" applyFill="1" applyAlignment="1" applyProtection="1">
      <alignment/>
      <protection locked="0"/>
    </xf>
    <xf numFmtId="4" fontId="89" fillId="0" borderId="0" xfId="0" applyNumberFormat="1" applyFont="1" applyAlignment="1" applyProtection="1">
      <alignment/>
      <protection locked="0"/>
    </xf>
    <xf numFmtId="4" fontId="89" fillId="0" borderId="0" xfId="0" applyNumberFormat="1" applyFont="1" applyFill="1" applyAlignment="1" applyProtection="1">
      <alignment/>
      <protection locked="0"/>
    </xf>
    <xf numFmtId="192" fontId="89" fillId="0" borderId="0" xfId="0" applyNumberFormat="1" applyFont="1" applyFill="1" applyAlignment="1" applyProtection="1">
      <alignment/>
      <protection locked="0"/>
    </xf>
    <xf numFmtId="192" fontId="89" fillId="0" borderId="0" xfId="0" applyNumberFormat="1" applyFont="1" applyAlignment="1" applyProtection="1">
      <alignment/>
      <protection locked="0"/>
    </xf>
    <xf numFmtId="192" fontId="9" fillId="0" borderId="0" xfId="128" applyNumberFormat="1" applyFont="1" applyFill="1" applyAlignment="1" applyProtection="1">
      <alignment vertical="top"/>
      <protection locked="0"/>
    </xf>
    <xf numFmtId="192" fontId="9" fillId="0" borderId="13" xfId="0" applyNumberFormat="1" applyFont="1" applyFill="1" applyBorder="1" applyAlignment="1" applyProtection="1">
      <alignment/>
      <protection locked="0"/>
    </xf>
    <xf numFmtId="192" fontId="9" fillId="0" borderId="0" xfId="0" applyNumberFormat="1" applyFont="1" applyFill="1" applyAlignment="1">
      <alignment horizontal="center"/>
    </xf>
    <xf numFmtId="192" fontId="95" fillId="0" borderId="0" xfId="0" applyNumberFormat="1" applyFont="1" applyFill="1" applyAlignment="1">
      <alignment/>
    </xf>
    <xf numFmtId="192" fontId="9" fillId="0" borderId="0" xfId="73" applyNumberFormat="1" applyFont="1">
      <alignment/>
      <protection/>
    </xf>
    <xf numFmtId="192" fontId="9" fillId="0" borderId="0" xfId="0" applyNumberFormat="1" applyFont="1" applyFill="1" applyAlignment="1" applyProtection="1">
      <alignment horizontal="center"/>
      <protection locked="0"/>
    </xf>
    <xf numFmtId="192" fontId="9" fillId="0" borderId="0" xfId="0" applyNumberFormat="1" applyFont="1" applyFill="1" applyAlignment="1" applyProtection="1">
      <alignment/>
      <protection locked="0"/>
    </xf>
    <xf numFmtId="192" fontId="9" fillId="0" borderId="0" xfId="0" applyNumberFormat="1" applyFont="1" applyFill="1" applyAlignment="1" applyProtection="1">
      <alignment horizontal="right"/>
      <protection locked="0"/>
    </xf>
    <xf numFmtId="192" fontId="95" fillId="0" borderId="0" xfId="0" applyNumberFormat="1" applyFont="1" applyFill="1" applyAlignment="1" applyProtection="1">
      <alignment horizontal="right"/>
      <protection locked="0"/>
    </xf>
    <xf numFmtId="192" fontId="86" fillId="0" borderId="0" xfId="73" applyNumberFormat="1" applyFont="1" applyFill="1" applyAlignment="1" applyProtection="1">
      <alignment horizontal="right"/>
      <protection locked="0"/>
    </xf>
    <xf numFmtId="192" fontId="9" fillId="0" borderId="0" xfId="73" applyNumberFormat="1" applyFont="1" applyFill="1" applyAlignment="1" applyProtection="1">
      <alignment horizontal="right"/>
      <protection locked="0"/>
    </xf>
    <xf numFmtId="192" fontId="9" fillId="0" borderId="0" xfId="73" applyNumberFormat="1" applyFont="1" applyProtection="1">
      <alignment/>
      <protection locked="0"/>
    </xf>
    <xf numFmtId="192" fontId="86" fillId="0" borderId="0" xfId="0" applyNumberFormat="1" applyFont="1" applyFill="1" applyAlignment="1" applyProtection="1">
      <alignment horizontal="right"/>
      <protection locked="0"/>
    </xf>
    <xf numFmtId="192" fontId="98" fillId="0" borderId="0" xfId="0" applyNumberFormat="1" applyFont="1" applyFill="1" applyAlignment="1">
      <alignment/>
    </xf>
    <xf numFmtId="192" fontId="9" fillId="0" borderId="0" xfId="0" applyNumberFormat="1" applyFont="1" applyFill="1" applyBorder="1" applyAlignment="1" applyProtection="1">
      <alignment/>
      <protection locked="0"/>
    </xf>
    <xf numFmtId="192" fontId="95" fillId="0" borderId="0" xfId="0" applyNumberFormat="1" applyFont="1" applyFill="1" applyBorder="1" applyAlignment="1" applyProtection="1">
      <alignment/>
      <protection locked="0"/>
    </xf>
    <xf numFmtId="192" fontId="98" fillId="0" borderId="0" xfId="0" applyNumberFormat="1" applyFont="1" applyFill="1" applyAlignment="1" applyProtection="1">
      <alignment/>
      <protection locked="0"/>
    </xf>
    <xf numFmtId="192" fontId="9" fillId="0" borderId="0" xfId="73" applyNumberFormat="1" applyFont="1" applyBorder="1" applyProtection="1">
      <alignment/>
      <protection locked="0"/>
    </xf>
    <xf numFmtId="192" fontId="9" fillId="0" borderId="0" xfId="0" applyNumberFormat="1" applyFont="1" applyBorder="1" applyAlignment="1" applyProtection="1">
      <alignment/>
      <protection locked="0"/>
    </xf>
    <xf numFmtId="192" fontId="9" fillId="0" borderId="0" xfId="0" applyNumberFormat="1" applyFont="1" applyAlignment="1" applyProtection="1">
      <alignment/>
      <protection locked="0"/>
    </xf>
    <xf numFmtId="192" fontId="9" fillId="0" borderId="14" xfId="0" applyNumberFormat="1" applyFont="1" applyFill="1" applyBorder="1" applyAlignment="1">
      <alignment shrinkToFit="1"/>
    </xf>
    <xf numFmtId="192" fontId="9" fillId="0" borderId="0" xfId="0" applyNumberFormat="1" applyFont="1" applyFill="1" applyAlignment="1">
      <alignment shrinkToFit="1"/>
    </xf>
    <xf numFmtId="192" fontId="95" fillId="0" borderId="0" xfId="0" applyNumberFormat="1" applyFont="1" applyFill="1" applyAlignment="1" applyProtection="1">
      <alignment/>
      <protection locked="0"/>
    </xf>
    <xf numFmtId="192" fontId="93" fillId="0" borderId="0" xfId="0" applyNumberFormat="1" applyFont="1" applyFill="1" applyAlignment="1">
      <alignment/>
    </xf>
    <xf numFmtId="192" fontId="87" fillId="0" borderId="0" xfId="0" applyNumberFormat="1" applyFont="1" applyAlignment="1">
      <alignment/>
    </xf>
    <xf numFmtId="192" fontId="93" fillId="0" borderId="0" xfId="0" applyNumberFormat="1" applyFont="1" applyAlignment="1">
      <alignment/>
    </xf>
    <xf numFmtId="0" fontId="87" fillId="0" borderId="0" xfId="0" applyFont="1" applyAlignment="1" applyProtection="1">
      <alignment/>
      <protection locked="0"/>
    </xf>
    <xf numFmtId="2" fontId="9" fillId="0" borderId="0" xfId="0" applyNumberFormat="1" applyFont="1" applyFill="1" applyAlignment="1" applyProtection="1">
      <alignment horizontal="center"/>
      <protection locked="0"/>
    </xf>
    <xf numFmtId="192" fontId="93" fillId="0" borderId="0" xfId="0" applyNumberFormat="1" applyFont="1" applyFill="1" applyAlignment="1" applyProtection="1">
      <alignment/>
      <protection locked="0"/>
    </xf>
    <xf numFmtId="2" fontId="93" fillId="0" borderId="0" xfId="0" applyNumberFormat="1" applyFont="1" applyFill="1" applyAlignment="1" applyProtection="1">
      <alignment/>
      <protection locked="0"/>
    </xf>
    <xf numFmtId="0" fontId="26" fillId="0" borderId="0" xfId="0" applyFont="1" applyAlignment="1">
      <alignment horizontal="center" vertical="center"/>
    </xf>
    <xf numFmtId="0" fontId="4" fillId="0" borderId="0" xfId="0" applyFont="1" applyAlignment="1">
      <alignment horizontal="center" vertical="center"/>
    </xf>
    <xf numFmtId="0" fontId="9" fillId="0" borderId="0" xfId="82" applyFont="1" applyAlignment="1" quotePrefix="1">
      <alignment horizontal="justify" vertical="top" wrapText="1"/>
      <protection/>
    </xf>
    <xf numFmtId="0" fontId="11" fillId="0" borderId="0" xfId="82" applyFont="1" applyFill="1" applyAlignment="1" quotePrefix="1">
      <alignment horizontal="left" vertical="top" wrapText="1"/>
      <protection/>
    </xf>
    <xf numFmtId="0" fontId="11" fillId="0" borderId="0" xfId="82" applyFont="1" applyFill="1" applyAlignment="1">
      <alignment horizontal="left" vertical="top" wrapText="1"/>
      <protection/>
    </xf>
    <xf numFmtId="0" fontId="9" fillId="0" borderId="0" xfId="82" applyFont="1" applyAlignment="1" quotePrefix="1">
      <alignment horizontal="left" vertical="top" wrapText="1"/>
      <protection/>
    </xf>
    <xf numFmtId="0" fontId="9" fillId="0" borderId="0" xfId="82" applyFont="1" applyAlignment="1">
      <alignment horizontal="left" vertical="top" wrapText="1"/>
      <protection/>
    </xf>
    <xf numFmtId="0" fontId="9" fillId="0" borderId="0" xfId="82" applyFont="1" applyAlignment="1">
      <alignment horizontal="left" vertical="center" wrapText="1"/>
      <protection/>
    </xf>
    <xf numFmtId="0" fontId="101" fillId="0" borderId="0" xfId="0" applyFont="1" applyFill="1" applyBorder="1" applyAlignment="1">
      <alignment horizontal="center"/>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9" fillId="0" borderId="0" xfId="82" applyFont="1" applyAlignment="1">
      <alignment horizontal="justify" vertical="top" wrapText="1"/>
      <protection/>
    </xf>
    <xf numFmtId="0" fontId="9" fillId="0" borderId="0" xfId="82" applyFont="1" applyAlignment="1">
      <alignment horizontal="justify" vertical="top"/>
      <protection/>
    </xf>
    <xf numFmtId="0" fontId="9" fillId="0" borderId="0" xfId="82" applyFont="1" applyAlignment="1" applyProtection="1">
      <alignment horizontal="left" vertical="top" wrapText="1"/>
      <protection/>
    </xf>
    <xf numFmtId="0" fontId="9" fillId="0" borderId="0" xfId="82" applyFont="1" applyAlignment="1" applyProtection="1">
      <alignment horizontal="left" vertical="top" wrapText="1"/>
      <protection locked="0"/>
    </xf>
    <xf numFmtId="0" fontId="10" fillId="0" borderId="0" xfId="82" applyFont="1" applyFill="1" applyAlignment="1">
      <alignment horizontal="justify" vertical="top" wrapText="1"/>
      <protection/>
    </xf>
    <xf numFmtId="0" fontId="10" fillId="0" borderId="0" xfId="82" applyFont="1" applyFill="1" applyBorder="1" applyAlignment="1">
      <alignment horizontal="center" vertical="top"/>
      <protection/>
    </xf>
    <xf numFmtId="0" fontId="10" fillId="0" borderId="21" xfId="82" applyFont="1" applyFill="1" applyBorder="1" applyAlignment="1">
      <alignment horizontal="center" vertical="top"/>
      <protection/>
    </xf>
    <xf numFmtId="0" fontId="9" fillId="0" borderId="0" xfId="82" applyFont="1" applyFill="1" applyBorder="1" applyAlignment="1">
      <alignment horizontal="center" vertical="top"/>
      <protection/>
    </xf>
    <xf numFmtId="0" fontId="10" fillId="0" borderId="0" xfId="71" applyFont="1" applyAlignment="1" quotePrefix="1">
      <alignment horizontal="left" vertical="justify" wrapText="1"/>
      <protection/>
    </xf>
    <xf numFmtId="0" fontId="101" fillId="0" borderId="0" xfId="71" applyFont="1" applyFill="1" applyBorder="1" applyAlignment="1">
      <alignment horizontal="center"/>
      <protection/>
    </xf>
    <xf numFmtId="0" fontId="29" fillId="0" borderId="0" xfId="71" applyFont="1" applyAlignment="1">
      <alignment horizontal="left" vertical="top" wrapText="1"/>
      <protection/>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cellXfs>
  <cellStyles count="1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ad 2" xfId="33"/>
    <cellStyle name="Bilješka" xfId="34"/>
    <cellStyle name="Comma 14" xfId="35"/>
    <cellStyle name="Comma 2" xfId="36"/>
    <cellStyle name="Comma 2 13" xfId="37"/>
    <cellStyle name="Comma 2 2" xfId="38"/>
    <cellStyle name="Comma 23 2" xfId="39"/>
    <cellStyle name="Comma 3" xfId="40"/>
    <cellStyle name="Comma 3 2" xfId="41"/>
    <cellStyle name="Comma 32" xfId="42"/>
    <cellStyle name="Comma 4" xfId="43"/>
    <cellStyle name="Currency 2" xfId="44"/>
    <cellStyle name="Default_Uvuceni" xfId="45"/>
    <cellStyle name="Dobro" xfId="46"/>
    <cellStyle name="Excel Built-in Comma" xfId="47"/>
    <cellStyle name="Excel Built-in Normal" xfId="48"/>
    <cellStyle name="Excel Built-in Normal 1" xfId="49"/>
    <cellStyle name="Isticanje1" xfId="50"/>
    <cellStyle name="Isticanje2" xfId="51"/>
    <cellStyle name="Isticanje3" xfId="52"/>
    <cellStyle name="Isticanje4" xfId="53"/>
    <cellStyle name="Isticanje5" xfId="54"/>
    <cellStyle name="Isticanje6" xfId="55"/>
    <cellStyle name="Izlaz" xfId="56"/>
    <cellStyle name="Izračun" xfId="57"/>
    <cellStyle name="kolona A" xfId="58"/>
    <cellStyle name="kolona B" xfId="59"/>
    <cellStyle name="kolona C" xfId="60"/>
    <cellStyle name="kolona D" xfId="61"/>
    <cellStyle name="kolona E" xfId="62"/>
    <cellStyle name="Loše" xfId="63"/>
    <cellStyle name="Naslov" xfId="64"/>
    <cellStyle name="Naslov 1" xfId="65"/>
    <cellStyle name="Naslov 2" xfId="66"/>
    <cellStyle name="Naslov 3" xfId="67"/>
    <cellStyle name="Naslov 4" xfId="68"/>
    <cellStyle name="Neutralno" xfId="69"/>
    <cellStyle name="Normal - Style1" xfId="70"/>
    <cellStyle name="Normal 10" xfId="71"/>
    <cellStyle name="Normal 10 10" xfId="72"/>
    <cellStyle name="Normal 10 2" xfId="73"/>
    <cellStyle name="Normal 11" xfId="74"/>
    <cellStyle name="Normal 111" xfId="75"/>
    <cellStyle name="Normal 12" xfId="76"/>
    <cellStyle name="Normal 12 2" xfId="77"/>
    <cellStyle name="Normal 12 31" xfId="78"/>
    <cellStyle name="Normal 13" xfId="79"/>
    <cellStyle name="Normal 13 2" xfId="80"/>
    <cellStyle name="Normal 138" xfId="81"/>
    <cellStyle name="Normal 14" xfId="82"/>
    <cellStyle name="Normal 14 2" xfId="83"/>
    <cellStyle name="Normal 15" xfId="84"/>
    <cellStyle name="Normal 15 2" xfId="85"/>
    <cellStyle name="Normal 16" xfId="86"/>
    <cellStyle name="Normal 17" xfId="87"/>
    <cellStyle name="Normal 18" xfId="88"/>
    <cellStyle name="Normal 19" xfId="89"/>
    <cellStyle name="Normal 2" xfId="90"/>
    <cellStyle name="Normal 2 10" xfId="91"/>
    <cellStyle name="Normal 2 10 2" xfId="92"/>
    <cellStyle name="Normal 2 2" xfId="93"/>
    <cellStyle name="Normal 2 2 2" xfId="94"/>
    <cellStyle name="Normal 2 2 2 2" xfId="95"/>
    <cellStyle name="Normal 2 2 2 5" xfId="96"/>
    <cellStyle name="Normal 2 3" xfId="97"/>
    <cellStyle name="Normal 2 4" xfId="98"/>
    <cellStyle name="Normal 2_12_10_28 troskovnik_PODLOGA" xfId="99"/>
    <cellStyle name="Normal 20" xfId="100"/>
    <cellStyle name="Normal 21" xfId="101"/>
    <cellStyle name="Normal 22" xfId="102"/>
    <cellStyle name="Normal 22 2" xfId="103"/>
    <cellStyle name="Normal 22 2 2" xfId="104"/>
    <cellStyle name="Normal 23" xfId="105"/>
    <cellStyle name="Normal 24" xfId="106"/>
    <cellStyle name="Normal 25" xfId="107"/>
    <cellStyle name="Normal 26" xfId="108"/>
    <cellStyle name="Normal 27" xfId="109"/>
    <cellStyle name="Normal 28" xfId="110"/>
    <cellStyle name="Normal 29" xfId="111"/>
    <cellStyle name="Normal 3" xfId="112"/>
    <cellStyle name="Normal 3 2" xfId="113"/>
    <cellStyle name="Normal 3 3" xfId="114"/>
    <cellStyle name="Normal 30" xfId="115"/>
    <cellStyle name="Normal 31" xfId="116"/>
    <cellStyle name="Normal 32" xfId="117"/>
    <cellStyle name="Normal 33" xfId="118"/>
    <cellStyle name="Normal 34" xfId="119"/>
    <cellStyle name="Normal 35" xfId="120"/>
    <cellStyle name="Normal 36" xfId="121"/>
    <cellStyle name="Normal 37" xfId="122"/>
    <cellStyle name="Normal 38" xfId="123"/>
    <cellStyle name="Normal 39" xfId="124"/>
    <cellStyle name="Normal 4" xfId="125"/>
    <cellStyle name="Normal 4 2" xfId="126"/>
    <cellStyle name="Normal 4 3" xfId="127"/>
    <cellStyle name="Normal 40" xfId="128"/>
    <cellStyle name="Normal 5" xfId="129"/>
    <cellStyle name="Normal 5 2" xfId="130"/>
    <cellStyle name="Normal 58 2" xfId="131"/>
    <cellStyle name="Normal 59" xfId="132"/>
    <cellStyle name="Normal 6" xfId="133"/>
    <cellStyle name="Normal 7" xfId="134"/>
    <cellStyle name="Normal 8" xfId="135"/>
    <cellStyle name="Normal 8 2" xfId="136"/>
    <cellStyle name="Normal 9" xfId="137"/>
    <cellStyle name="Normal 9 10" xfId="138"/>
    <cellStyle name="Normal_PEVEC_TROSKOVNIK" xfId="139"/>
    <cellStyle name="normální_A" xfId="140"/>
    <cellStyle name="Normalno 2" xfId="141"/>
    <cellStyle name="Normalno 3" xfId="142"/>
    <cellStyle name="Normalno 5" xfId="143"/>
    <cellStyle name="Obično 2" xfId="144"/>
    <cellStyle name="Obično_2. troškovnik -INSTALACIJE VODOVODA I KANALIZACIJWE" xfId="145"/>
    <cellStyle name="Percent" xfId="146"/>
    <cellStyle name="Povezana ćelija" xfId="147"/>
    <cellStyle name="Provjera ćelije" xfId="148"/>
    <cellStyle name="Standard" xfId="149"/>
    <cellStyle name="Style 1" xfId="150"/>
    <cellStyle name="Style 1 2" xfId="151"/>
    <cellStyle name="Style 1 2 2" xfId="152"/>
    <cellStyle name="Style 1 2 3" xfId="153"/>
    <cellStyle name="Style 1 4" xfId="154"/>
    <cellStyle name="Style 1 4 3" xfId="155"/>
    <cellStyle name="Tekst objašnjenja" xfId="156"/>
    <cellStyle name="Tekst upozorenja" xfId="157"/>
    <cellStyle name="Ukupni zbroj" xfId="158"/>
    <cellStyle name="Unos" xfId="159"/>
    <cellStyle name="Currency" xfId="160"/>
    <cellStyle name="Currency [0]" xfId="161"/>
    <cellStyle name="Valuta 2" xfId="162"/>
    <cellStyle name="Comma" xfId="163"/>
    <cellStyle name="Comma [0]"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064\HOME\DOCUME~1\PODOLS~1\LOCALS~1\Temp\Skanska%20nab&#237;dka-0403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idmc\poslovi_2020\Documents%20and%20Settings\Renato\My%20Documents\Izbor\Izbor_TR_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server\d\___IGOR\__IGOR_PROJEKTI_2006\_IGOR_EMPORIUM_2006\___EMPORIUM_TROSKOVNIK%202006\56%20daywork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pidmc\poslovi_2020\IgorJ\___ij_PROJ_2020\upi2m_mozda_2020\2018_20_%20IVANIC_HALA\__PROCJENA_INVEST\___VUGRINEC_trosk52_gradj-obrt_201104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piclvmfssrv01\poslovi_2021\2021_31_Pavla%20Hatza%2026\07_GLAVNI%20PROJEKT\prepravljen%20tro&#353;kovnik%20za%20aneks%20ugovora\Tro&#353;kovnik%20kompletne%20sanacije%20PH26-prepravljen%20za%20aneks%20ugovo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VE"/>
      <sheetName val="Naslovnica"/>
      <sheetName val="1.  ZEMLJANI"/>
      <sheetName val="2. BET. I ARM_BET"/>
      <sheetName val="3. ARMIRAČKI"/>
      <sheetName val="4. ZIDARSKI"/>
      <sheetName val="5. TESARSKI"/>
      <sheetName val="6. IZOLATERSKI"/>
      <sheetName val="7. FASADERSKI"/>
      <sheetName val="8. LIMARSKI"/>
      <sheetName val="9. SOB. LIČILAČKI"/>
      <sheetName val="10. KERAMIČARSKI"/>
      <sheetName val="11. PARKETARSKI"/>
      <sheetName val="12. STOLARSKI"/>
      <sheetName val="13. AL. BRAVARSKI"/>
      <sheetName val="14. PVC STOLARIJA"/>
      <sheetName val="15. OSTALI"/>
      <sheetName val="REKAPITULACIJA"/>
    </sheetNames>
    <sheetDataSet>
      <sheetData sheetId="2">
        <row r="3">
          <cell r="A3" t="str">
            <v>01.</v>
          </cell>
          <cell r="D3" t="str">
            <v>ZEMLJANI RADOVI</v>
          </cell>
        </row>
        <row r="5">
          <cell r="D5" t="str">
            <v>NAPOMENA:</v>
          </cell>
        </row>
        <row r="6">
          <cell r="D6" t="str">
            <v>U cijenu svake pojedine stavke uračunato:</v>
          </cell>
        </row>
        <row r="7">
          <cell r="D7" t="str">
            <v>-sav prijevoz iskopanog materijala, ili materijala dobivenog od rušenja, na gradsku deponiju. Posebni se odvoz materijala ne obračunava</v>
          </cell>
        </row>
        <row r="8">
          <cell r="D8" t="str">
            <v>-dobava i ugradnja svog potrebnog materijala, sav unutrašnji i vanjski transport,</v>
          </cell>
        </row>
        <row r="9">
          <cell r="D9" t="str">
            <v>-sve potrebne skele, podupiranja, razupiranja, osiguranje iskopa i susjednih objekata za dubinu iskopa do jedne etaže (3,0 m)</v>
          </cell>
        </row>
        <row r="10">
          <cell r="D10" t="str">
            <v>-izrada i uklanjanje svih prilaznih i radnih rampi,</v>
          </cell>
        </row>
        <row r="11">
          <cell r="D11" t="str">
            <v>-sva eventualna ispumpavanja voda u građevinskoj jami ili djelovima zgrade.</v>
          </cell>
        </row>
        <row r="12">
          <cell r="B12" t="str">
            <v> </v>
          </cell>
        </row>
        <row r="13">
          <cell r="A13" t="str">
            <v> </v>
          </cell>
          <cell r="B13" t="str">
            <v> </v>
          </cell>
        </row>
        <row r="14">
          <cell r="A14" t="str">
            <v> </v>
          </cell>
          <cell r="B14" t="str">
            <v> </v>
          </cell>
        </row>
        <row r="15">
          <cell r="A15" t="str">
            <v>01.</v>
          </cell>
          <cell r="B15">
            <v>1</v>
          </cell>
          <cell r="D15" t="str">
            <v>Strojni široki iskop u zemlji za podrum. Iskop do dubine ~500cm). U cijenu su uračunata sva potrebna podupiranja i razupiranja, osiguranje iskopa i susjednih objekata, izrada prilaznih rampi, eventualni rad u vodi. Radovi vezani za osiguranje građevinske </v>
          </cell>
        </row>
        <row r="16">
          <cell r="A16" t="str">
            <v> </v>
          </cell>
          <cell r="B16" t="str">
            <v> </v>
          </cell>
          <cell r="E16" t="str">
            <v>m3 </v>
          </cell>
          <cell r="F16">
            <v>1478.559</v>
          </cell>
        </row>
        <row r="17">
          <cell r="A17" t="str">
            <v> </v>
          </cell>
          <cell r="B17" t="str">
            <v> </v>
          </cell>
        </row>
        <row r="18">
          <cell r="A18" t="str">
            <v>01.</v>
          </cell>
          <cell r="B18">
            <v>2</v>
          </cell>
          <cell r="D18" t="str">
            <v>Planiranje dna građevinske jame širokog iskopa i iskopa za trakaste temelje s točnošću ± 3 cm i nabijanje do modula stišljivosti tla od M=7000 kN/m3. Obračun po m2 isplanirane površine.</v>
          </cell>
        </row>
        <row r="19">
          <cell r="A19" t="str">
            <v> </v>
          </cell>
          <cell r="B19" t="str">
            <v> </v>
          </cell>
          <cell r="E19" t="str">
            <v>m2 </v>
          </cell>
          <cell r="F19">
            <v>301.49</v>
          </cell>
        </row>
        <row r="20">
          <cell r="A20" t="str">
            <v> </v>
          </cell>
          <cell r="B20" t="str">
            <v> </v>
          </cell>
        </row>
        <row r="21">
          <cell r="A21" t="str">
            <v>01.</v>
          </cell>
          <cell r="B21">
            <v>3</v>
          </cell>
          <cell r="D21" t="str">
            <v>Nasipavanje uz obodne zidove podruma materijalom dobivenim iz iskopa s nabijanjem u slojevima od 50 cm do modula stišljivosti tla od M=7000 kN/m3.</v>
          </cell>
        </row>
        <row r="22">
          <cell r="A22" t="str">
            <v> </v>
          </cell>
          <cell r="B22" t="str">
            <v> </v>
          </cell>
          <cell r="E22" t="str">
            <v>m3</v>
          </cell>
          <cell r="F22">
            <v>19.487600000000004</v>
          </cell>
        </row>
        <row r="23">
          <cell r="A23" t="str">
            <v> </v>
          </cell>
          <cell r="B23" t="str">
            <v> </v>
          </cell>
        </row>
        <row r="24">
          <cell r="A24" t="str">
            <v>01.</v>
          </cell>
          <cell r="B24">
            <v>4</v>
          </cell>
          <cell r="D24" t="str">
            <v>Izrada kamenog nabačaja (kaldrme) od kamena lomljenca debljine 15 cm s nabijanjem i izravnavanjem s točnošću ± 3 cm.</v>
          </cell>
        </row>
        <row r="25">
          <cell r="A25" t="str">
            <v> </v>
          </cell>
          <cell r="B25" t="str">
            <v> </v>
          </cell>
          <cell r="E25" t="str">
            <v>m3  </v>
          </cell>
          <cell r="F25">
            <v>45.2235</v>
          </cell>
        </row>
        <row r="26">
          <cell r="A26" t="str">
            <v> </v>
          </cell>
          <cell r="B26" t="str">
            <v> </v>
          </cell>
        </row>
        <row r="28">
          <cell r="A28" t="str">
            <v>01.</v>
          </cell>
          <cell r="D28" t="str">
            <v>UKUPNO ZEMLJANI RADOVI: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ywork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asl._Rekap."/>
      <sheetName val="OTU-zemlj."/>
      <sheetName val="1.Zemlj."/>
      <sheetName val="OTU-beton"/>
      <sheetName val="2.Beton."/>
      <sheetName val="OTU-zidar."/>
      <sheetName val="3.Zidar."/>
      <sheetName val="OTU-izolat."/>
      <sheetName val="4.Izolat."/>
      <sheetName val="OTU-Tesar."/>
      <sheetName val="5.Tesar."/>
      <sheetName val="OTU-Krov."/>
      <sheetName val="6.Krov."/>
      <sheetName val="OTU-Limar."/>
      <sheetName val="7.Limar."/>
      <sheetName val="OTU-Fasad."/>
      <sheetName val="8.Fasad."/>
      <sheetName val="OTU-Gips."/>
      <sheetName val="9.Gips."/>
      <sheetName val="OTU-Podop"/>
      <sheetName val="10.Podop."/>
      <sheetName val="OTU-Keram"/>
      <sheetName val="OTU-Kamen"/>
      <sheetName val="11.Keram."/>
      <sheetName val="OTU-Sobosl."/>
      <sheetName val="12.Sobosl."/>
      <sheetName val="OTU-Stol."/>
      <sheetName val="13.Stol."/>
      <sheetName val="OTU-Al"/>
      <sheetName val="14.Al"/>
      <sheetName val="14.Al (2)"/>
      <sheetName val="OTU-Brav."/>
      <sheetName val="15.Brav."/>
      <sheetName val="16.Celik"/>
      <sheetName val="17.Okoliš.+Signal."/>
      <sheetName val="dokaz"/>
      <sheetName val="ISKAZRA"/>
      <sheetName val="OTU-B.V+K"/>
      <sheetName val="B.V+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ASLOVNA"/>
      <sheetName val="REKAPITULACIJA"/>
      <sheetName val="OU_DEMONT_RUSENJA"/>
      <sheetName val="A01_DEMONT_RUSENJA"/>
      <sheetName val="OU_BETON"/>
      <sheetName val="A02_AB"/>
      <sheetName val="OU_ZIDARSKI"/>
      <sheetName val="A04_ZIDARSKI"/>
      <sheetName val="OU_TESARSKI"/>
      <sheetName val="tesarski"/>
      <sheetName val="OU_METAL"/>
      <sheetName val="A04_METAL"/>
      <sheetName val="OU_IZOLAT"/>
      <sheetName val="izolaterski"/>
      <sheetName val="OU_SOBOSLIKARSKI"/>
      <sheetName val="soboslikarsk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5"/>
  <sheetViews>
    <sheetView view="pageBreakPreview" zoomScale="85" zoomScaleSheetLayoutView="85" workbookViewId="0" topLeftCell="A1">
      <selection activeCell="A1" sqref="A1:J55"/>
    </sheetView>
  </sheetViews>
  <sheetFormatPr defaultColWidth="9.140625" defaultRowHeight="12.75"/>
  <sheetData>
    <row r="1" spans="1:10" ht="12.75" customHeight="1">
      <c r="A1" s="484" t="s">
        <v>238</v>
      </c>
      <c r="B1" s="485"/>
      <c r="C1" s="485"/>
      <c r="D1" s="485"/>
      <c r="E1" s="485"/>
      <c r="F1" s="485"/>
      <c r="G1" s="485"/>
      <c r="H1" s="485"/>
      <c r="I1" s="485"/>
      <c r="J1" s="485"/>
    </row>
    <row r="2" spans="1:10" ht="12.75" customHeight="1">
      <c r="A2" s="485"/>
      <c r="B2" s="485"/>
      <c r="C2" s="485"/>
      <c r="D2" s="485"/>
      <c r="E2" s="485"/>
      <c r="F2" s="485"/>
      <c r="G2" s="485"/>
      <c r="H2" s="485"/>
      <c r="I2" s="485"/>
      <c r="J2" s="485"/>
    </row>
    <row r="3" spans="1:10" ht="12.75" customHeight="1">
      <c r="A3" s="485"/>
      <c r="B3" s="485"/>
      <c r="C3" s="485"/>
      <c r="D3" s="485"/>
      <c r="E3" s="485"/>
      <c r="F3" s="485"/>
      <c r="G3" s="485"/>
      <c r="H3" s="485"/>
      <c r="I3" s="485"/>
      <c r="J3" s="485"/>
    </row>
    <row r="4" spans="1:10" ht="12.75" customHeight="1">
      <c r="A4" s="485"/>
      <c r="B4" s="485"/>
      <c r="C4" s="485"/>
      <c r="D4" s="485"/>
      <c r="E4" s="485"/>
      <c r="F4" s="485"/>
      <c r="G4" s="485"/>
      <c r="H4" s="485"/>
      <c r="I4" s="485"/>
      <c r="J4" s="485"/>
    </row>
    <row r="5" spans="1:10" ht="12.75" customHeight="1">
      <c r="A5" s="485"/>
      <c r="B5" s="485"/>
      <c r="C5" s="485"/>
      <c r="D5" s="485"/>
      <c r="E5" s="485"/>
      <c r="F5" s="485"/>
      <c r="G5" s="485"/>
      <c r="H5" s="485"/>
      <c r="I5" s="485"/>
      <c r="J5" s="485"/>
    </row>
    <row r="6" spans="1:10" ht="12.75" customHeight="1">
      <c r="A6" s="485"/>
      <c r="B6" s="485"/>
      <c r="C6" s="485"/>
      <c r="D6" s="485"/>
      <c r="E6" s="485"/>
      <c r="F6" s="485"/>
      <c r="G6" s="485"/>
      <c r="H6" s="485"/>
      <c r="I6" s="485"/>
      <c r="J6" s="485"/>
    </row>
    <row r="7" spans="1:10" ht="12.75" customHeight="1">
      <c r="A7" s="485"/>
      <c r="B7" s="485"/>
      <c r="C7" s="485"/>
      <c r="D7" s="485"/>
      <c r="E7" s="485"/>
      <c r="F7" s="485"/>
      <c r="G7" s="485"/>
      <c r="H7" s="485"/>
      <c r="I7" s="485"/>
      <c r="J7" s="485"/>
    </row>
    <row r="8" spans="1:10" ht="12.75" customHeight="1">
      <c r="A8" s="485"/>
      <c r="B8" s="485"/>
      <c r="C8" s="485"/>
      <c r="D8" s="485"/>
      <c r="E8" s="485"/>
      <c r="F8" s="485"/>
      <c r="G8" s="485"/>
      <c r="H8" s="485"/>
      <c r="I8" s="485"/>
      <c r="J8" s="485"/>
    </row>
    <row r="9" spans="1:10" ht="12.75" customHeight="1">
      <c r="A9" s="485"/>
      <c r="B9" s="485"/>
      <c r="C9" s="485"/>
      <c r="D9" s="485"/>
      <c r="E9" s="485"/>
      <c r="F9" s="485"/>
      <c r="G9" s="485"/>
      <c r="H9" s="485"/>
      <c r="I9" s="485"/>
      <c r="J9" s="485"/>
    </row>
    <row r="10" spans="1:10" ht="12.75" customHeight="1">
      <c r="A10" s="485"/>
      <c r="B10" s="485"/>
      <c r="C10" s="485"/>
      <c r="D10" s="485"/>
      <c r="E10" s="485"/>
      <c r="F10" s="485"/>
      <c r="G10" s="485"/>
      <c r="H10" s="485"/>
      <c r="I10" s="485"/>
      <c r="J10" s="485"/>
    </row>
    <row r="11" spans="1:10" ht="12.75" customHeight="1">
      <c r="A11" s="485"/>
      <c r="B11" s="485"/>
      <c r="C11" s="485"/>
      <c r="D11" s="485"/>
      <c r="E11" s="485"/>
      <c r="F11" s="485"/>
      <c r="G11" s="485"/>
      <c r="H11" s="485"/>
      <c r="I11" s="485"/>
      <c r="J11" s="485"/>
    </row>
    <row r="12" spans="1:10" ht="12.75" customHeight="1">
      <c r="A12" s="485"/>
      <c r="B12" s="485"/>
      <c r="C12" s="485"/>
      <c r="D12" s="485"/>
      <c r="E12" s="485"/>
      <c r="F12" s="485"/>
      <c r="G12" s="485"/>
      <c r="H12" s="485"/>
      <c r="I12" s="485"/>
      <c r="J12" s="485"/>
    </row>
    <row r="13" spans="1:10" ht="12.75" customHeight="1">
      <c r="A13" s="485"/>
      <c r="B13" s="485"/>
      <c r="C13" s="485"/>
      <c r="D13" s="485"/>
      <c r="E13" s="485"/>
      <c r="F13" s="485"/>
      <c r="G13" s="485"/>
      <c r="H13" s="485"/>
      <c r="I13" s="485"/>
      <c r="J13" s="485"/>
    </row>
    <row r="14" spans="1:10" ht="12.75" customHeight="1">
      <c r="A14" s="485"/>
      <c r="B14" s="485"/>
      <c r="C14" s="485"/>
      <c r="D14" s="485"/>
      <c r="E14" s="485"/>
      <c r="F14" s="485"/>
      <c r="G14" s="485"/>
      <c r="H14" s="485"/>
      <c r="I14" s="485"/>
      <c r="J14" s="485"/>
    </row>
    <row r="15" spans="1:10" ht="12.75" customHeight="1">
      <c r="A15" s="485"/>
      <c r="B15" s="485"/>
      <c r="C15" s="485"/>
      <c r="D15" s="485"/>
      <c r="E15" s="485"/>
      <c r="F15" s="485"/>
      <c r="G15" s="485"/>
      <c r="H15" s="485"/>
      <c r="I15" s="485"/>
      <c r="J15" s="485"/>
    </row>
    <row r="16" spans="1:10" ht="12.75" customHeight="1">
      <c r="A16" s="485"/>
      <c r="B16" s="485"/>
      <c r="C16" s="485"/>
      <c r="D16" s="485"/>
      <c r="E16" s="485"/>
      <c r="F16" s="485"/>
      <c r="G16" s="485"/>
      <c r="H16" s="485"/>
      <c r="I16" s="485"/>
      <c r="J16" s="485"/>
    </row>
    <row r="17" spans="1:10" ht="12.75" customHeight="1">
      <c r="A17" s="485"/>
      <c r="B17" s="485"/>
      <c r="C17" s="485"/>
      <c r="D17" s="485"/>
      <c r="E17" s="485"/>
      <c r="F17" s="485"/>
      <c r="G17" s="485"/>
      <c r="H17" s="485"/>
      <c r="I17" s="485"/>
      <c r="J17" s="485"/>
    </row>
    <row r="18" spans="1:10" ht="12.75" customHeight="1">
      <c r="A18" s="485"/>
      <c r="B18" s="485"/>
      <c r="C18" s="485"/>
      <c r="D18" s="485"/>
      <c r="E18" s="485"/>
      <c r="F18" s="485"/>
      <c r="G18" s="485"/>
      <c r="H18" s="485"/>
      <c r="I18" s="485"/>
      <c r="J18" s="485"/>
    </row>
    <row r="19" spans="1:10" ht="12.75" customHeight="1">
      <c r="A19" s="485"/>
      <c r="B19" s="485"/>
      <c r="C19" s="485"/>
      <c r="D19" s="485"/>
      <c r="E19" s="485"/>
      <c r="F19" s="485"/>
      <c r="G19" s="485"/>
      <c r="H19" s="485"/>
      <c r="I19" s="485"/>
      <c r="J19" s="485"/>
    </row>
    <row r="20" spans="1:10" ht="12.75" customHeight="1">
      <c r="A20" s="485"/>
      <c r="B20" s="485"/>
      <c r="C20" s="485"/>
      <c r="D20" s="485"/>
      <c r="E20" s="485"/>
      <c r="F20" s="485"/>
      <c r="G20" s="485"/>
      <c r="H20" s="485"/>
      <c r="I20" s="485"/>
      <c r="J20" s="485"/>
    </row>
    <row r="21" spans="1:10" ht="12.75" customHeight="1">
      <c r="A21" s="485"/>
      <c r="B21" s="485"/>
      <c r="C21" s="485"/>
      <c r="D21" s="485"/>
      <c r="E21" s="485"/>
      <c r="F21" s="485"/>
      <c r="G21" s="485"/>
      <c r="H21" s="485"/>
      <c r="I21" s="485"/>
      <c r="J21" s="485"/>
    </row>
    <row r="22" spans="1:10" ht="12.75" customHeight="1">
      <c r="A22" s="485"/>
      <c r="B22" s="485"/>
      <c r="C22" s="485"/>
      <c r="D22" s="485"/>
      <c r="E22" s="485"/>
      <c r="F22" s="485"/>
      <c r="G22" s="485"/>
      <c r="H22" s="485"/>
      <c r="I22" s="485"/>
      <c r="J22" s="485"/>
    </row>
    <row r="23" spans="1:10" ht="12.75" customHeight="1">
      <c r="A23" s="485"/>
      <c r="B23" s="485"/>
      <c r="C23" s="485"/>
      <c r="D23" s="485"/>
      <c r="E23" s="485"/>
      <c r="F23" s="485"/>
      <c r="G23" s="485"/>
      <c r="H23" s="485"/>
      <c r="I23" s="485"/>
      <c r="J23" s="485"/>
    </row>
    <row r="24" spans="1:10" ht="12.75" customHeight="1">
      <c r="A24" s="485"/>
      <c r="B24" s="485"/>
      <c r="C24" s="485"/>
      <c r="D24" s="485"/>
      <c r="E24" s="485"/>
      <c r="F24" s="485"/>
      <c r="G24" s="485"/>
      <c r="H24" s="485"/>
      <c r="I24" s="485"/>
      <c r="J24" s="485"/>
    </row>
    <row r="25" spans="1:10" ht="12.75" customHeight="1">
      <c r="A25" s="485"/>
      <c r="B25" s="485"/>
      <c r="C25" s="485"/>
      <c r="D25" s="485"/>
      <c r="E25" s="485"/>
      <c r="F25" s="485"/>
      <c r="G25" s="485"/>
      <c r="H25" s="485"/>
      <c r="I25" s="485"/>
      <c r="J25" s="485"/>
    </row>
    <row r="26" spans="1:10" ht="12.75" customHeight="1">
      <c r="A26" s="485"/>
      <c r="B26" s="485"/>
      <c r="C26" s="485"/>
      <c r="D26" s="485"/>
      <c r="E26" s="485"/>
      <c r="F26" s="485"/>
      <c r="G26" s="485"/>
      <c r="H26" s="485"/>
      <c r="I26" s="485"/>
      <c r="J26" s="485"/>
    </row>
    <row r="27" spans="1:10" ht="12.75" customHeight="1">
      <c r="A27" s="485"/>
      <c r="B27" s="485"/>
      <c r="C27" s="485"/>
      <c r="D27" s="485"/>
      <c r="E27" s="485"/>
      <c r="F27" s="485"/>
      <c r="G27" s="485"/>
      <c r="H27" s="485"/>
      <c r="I27" s="485"/>
      <c r="J27" s="485"/>
    </row>
    <row r="28" spans="1:10" ht="12.75" customHeight="1">
      <c r="A28" s="485"/>
      <c r="B28" s="485"/>
      <c r="C28" s="485"/>
      <c r="D28" s="485"/>
      <c r="E28" s="485"/>
      <c r="F28" s="485"/>
      <c r="G28" s="485"/>
      <c r="H28" s="485"/>
      <c r="I28" s="485"/>
      <c r="J28" s="485"/>
    </row>
    <row r="29" spans="1:10" ht="12.75" customHeight="1">
      <c r="A29" s="485"/>
      <c r="B29" s="485"/>
      <c r="C29" s="485"/>
      <c r="D29" s="485"/>
      <c r="E29" s="485"/>
      <c r="F29" s="485"/>
      <c r="G29" s="485"/>
      <c r="H29" s="485"/>
      <c r="I29" s="485"/>
      <c r="J29" s="485"/>
    </row>
    <row r="30" spans="1:10" ht="12.75" customHeight="1">
      <c r="A30" s="485"/>
      <c r="B30" s="485"/>
      <c r="C30" s="485"/>
      <c r="D30" s="485"/>
      <c r="E30" s="485"/>
      <c r="F30" s="485"/>
      <c r="G30" s="485"/>
      <c r="H30" s="485"/>
      <c r="I30" s="485"/>
      <c r="J30" s="485"/>
    </row>
    <row r="31" spans="1:10" ht="12.75" customHeight="1">
      <c r="A31" s="485"/>
      <c r="B31" s="485"/>
      <c r="C31" s="485"/>
      <c r="D31" s="485"/>
      <c r="E31" s="485"/>
      <c r="F31" s="485"/>
      <c r="G31" s="485"/>
      <c r="H31" s="485"/>
      <c r="I31" s="485"/>
      <c r="J31" s="485"/>
    </row>
    <row r="32" spans="1:10" ht="12.75" customHeight="1">
      <c r="A32" s="485"/>
      <c r="B32" s="485"/>
      <c r="C32" s="485"/>
      <c r="D32" s="485"/>
      <c r="E32" s="485"/>
      <c r="F32" s="485"/>
      <c r="G32" s="485"/>
      <c r="H32" s="485"/>
      <c r="I32" s="485"/>
      <c r="J32" s="485"/>
    </row>
    <row r="33" spans="1:10" ht="12.75" customHeight="1">
      <c r="A33" s="485"/>
      <c r="B33" s="485"/>
      <c r="C33" s="485"/>
      <c r="D33" s="485"/>
      <c r="E33" s="485"/>
      <c r="F33" s="485"/>
      <c r="G33" s="485"/>
      <c r="H33" s="485"/>
      <c r="I33" s="485"/>
      <c r="J33" s="485"/>
    </row>
    <row r="34" spans="1:10" ht="12.75" customHeight="1">
      <c r="A34" s="485"/>
      <c r="B34" s="485"/>
      <c r="C34" s="485"/>
      <c r="D34" s="485"/>
      <c r="E34" s="485"/>
      <c r="F34" s="485"/>
      <c r="G34" s="485"/>
      <c r="H34" s="485"/>
      <c r="I34" s="485"/>
      <c r="J34" s="485"/>
    </row>
    <row r="35" spans="1:10" ht="12.75" customHeight="1">
      <c r="A35" s="485"/>
      <c r="B35" s="485"/>
      <c r="C35" s="485"/>
      <c r="D35" s="485"/>
      <c r="E35" s="485"/>
      <c r="F35" s="485"/>
      <c r="G35" s="485"/>
      <c r="H35" s="485"/>
      <c r="I35" s="485"/>
      <c r="J35" s="485"/>
    </row>
    <row r="36" spans="1:10" ht="12.75" customHeight="1">
      <c r="A36" s="485"/>
      <c r="B36" s="485"/>
      <c r="C36" s="485"/>
      <c r="D36" s="485"/>
      <c r="E36" s="485"/>
      <c r="F36" s="485"/>
      <c r="G36" s="485"/>
      <c r="H36" s="485"/>
      <c r="I36" s="485"/>
      <c r="J36" s="485"/>
    </row>
    <row r="37" spans="1:10" ht="12.75" customHeight="1">
      <c r="A37" s="485"/>
      <c r="B37" s="485"/>
      <c r="C37" s="485"/>
      <c r="D37" s="485"/>
      <c r="E37" s="485"/>
      <c r="F37" s="485"/>
      <c r="G37" s="485"/>
      <c r="H37" s="485"/>
      <c r="I37" s="485"/>
      <c r="J37" s="485"/>
    </row>
    <row r="38" spans="1:10" ht="12.75" customHeight="1">
      <c r="A38" s="485"/>
      <c r="B38" s="485"/>
      <c r="C38" s="485"/>
      <c r="D38" s="485"/>
      <c r="E38" s="485"/>
      <c r="F38" s="485"/>
      <c r="G38" s="485"/>
      <c r="H38" s="485"/>
      <c r="I38" s="485"/>
      <c r="J38" s="485"/>
    </row>
    <row r="39" spans="1:10" ht="12.75" customHeight="1">
      <c r="A39" s="485"/>
      <c r="B39" s="485"/>
      <c r="C39" s="485"/>
      <c r="D39" s="485"/>
      <c r="E39" s="485"/>
      <c r="F39" s="485"/>
      <c r="G39" s="485"/>
      <c r="H39" s="485"/>
      <c r="I39" s="485"/>
      <c r="J39" s="485"/>
    </row>
    <row r="40" spans="1:10" ht="12.75" customHeight="1">
      <c r="A40" s="485"/>
      <c r="B40" s="485"/>
      <c r="C40" s="485"/>
      <c r="D40" s="485"/>
      <c r="E40" s="485"/>
      <c r="F40" s="485"/>
      <c r="G40" s="485"/>
      <c r="H40" s="485"/>
      <c r="I40" s="485"/>
      <c r="J40" s="485"/>
    </row>
    <row r="41" spans="1:10" ht="12.75" customHeight="1">
      <c r="A41" s="485"/>
      <c r="B41" s="485"/>
      <c r="C41" s="485"/>
      <c r="D41" s="485"/>
      <c r="E41" s="485"/>
      <c r="F41" s="485"/>
      <c r="G41" s="485"/>
      <c r="H41" s="485"/>
      <c r="I41" s="485"/>
      <c r="J41" s="485"/>
    </row>
    <row r="42" spans="1:10" ht="12.75" customHeight="1">
      <c r="A42" s="485"/>
      <c r="B42" s="485"/>
      <c r="C42" s="485"/>
      <c r="D42" s="485"/>
      <c r="E42" s="485"/>
      <c r="F42" s="485"/>
      <c r="G42" s="485"/>
      <c r="H42" s="485"/>
      <c r="I42" s="485"/>
      <c r="J42" s="485"/>
    </row>
    <row r="43" spans="1:10" ht="12.75" customHeight="1">
      <c r="A43" s="485"/>
      <c r="B43" s="485"/>
      <c r="C43" s="485"/>
      <c r="D43" s="485"/>
      <c r="E43" s="485"/>
      <c r="F43" s="485"/>
      <c r="G43" s="485"/>
      <c r="H43" s="485"/>
      <c r="I43" s="485"/>
      <c r="J43" s="485"/>
    </row>
    <row r="44" spans="1:10" ht="12.75" customHeight="1">
      <c r="A44" s="485"/>
      <c r="B44" s="485"/>
      <c r="C44" s="485"/>
      <c r="D44" s="485"/>
      <c r="E44" s="485"/>
      <c r="F44" s="485"/>
      <c r="G44" s="485"/>
      <c r="H44" s="485"/>
      <c r="I44" s="485"/>
      <c r="J44" s="485"/>
    </row>
    <row r="45" spans="1:10" ht="12.75" customHeight="1">
      <c r="A45" s="485"/>
      <c r="B45" s="485"/>
      <c r="C45" s="485"/>
      <c r="D45" s="485"/>
      <c r="E45" s="485"/>
      <c r="F45" s="485"/>
      <c r="G45" s="485"/>
      <c r="H45" s="485"/>
      <c r="I45" s="485"/>
      <c r="J45" s="485"/>
    </row>
    <row r="46" spans="1:10" ht="12.75" customHeight="1">
      <c r="A46" s="485"/>
      <c r="B46" s="485"/>
      <c r="C46" s="485"/>
      <c r="D46" s="485"/>
      <c r="E46" s="485"/>
      <c r="F46" s="485"/>
      <c r="G46" s="485"/>
      <c r="H46" s="485"/>
      <c r="I46" s="485"/>
      <c r="J46" s="485"/>
    </row>
    <row r="47" spans="1:10" ht="12.75" customHeight="1">
      <c r="A47" s="485"/>
      <c r="B47" s="485"/>
      <c r="C47" s="485"/>
      <c r="D47" s="485"/>
      <c r="E47" s="485"/>
      <c r="F47" s="485"/>
      <c r="G47" s="485"/>
      <c r="H47" s="485"/>
      <c r="I47" s="485"/>
      <c r="J47" s="485"/>
    </row>
    <row r="48" spans="1:10" ht="12.75" customHeight="1">
      <c r="A48" s="485"/>
      <c r="B48" s="485"/>
      <c r="C48" s="485"/>
      <c r="D48" s="485"/>
      <c r="E48" s="485"/>
      <c r="F48" s="485"/>
      <c r="G48" s="485"/>
      <c r="H48" s="485"/>
      <c r="I48" s="485"/>
      <c r="J48" s="485"/>
    </row>
    <row r="49" spans="1:10" ht="12.75" customHeight="1">
      <c r="A49" s="485"/>
      <c r="B49" s="485"/>
      <c r="C49" s="485"/>
      <c r="D49" s="485"/>
      <c r="E49" s="485"/>
      <c r="F49" s="485"/>
      <c r="G49" s="485"/>
      <c r="H49" s="485"/>
      <c r="I49" s="485"/>
      <c r="J49" s="485"/>
    </row>
    <row r="50" spans="1:10" ht="12.75" customHeight="1">
      <c r="A50" s="485"/>
      <c r="B50" s="485"/>
      <c r="C50" s="485"/>
      <c r="D50" s="485"/>
      <c r="E50" s="485"/>
      <c r="F50" s="485"/>
      <c r="G50" s="485"/>
      <c r="H50" s="485"/>
      <c r="I50" s="485"/>
      <c r="J50" s="485"/>
    </row>
    <row r="51" spans="1:10" ht="12.75" customHeight="1">
      <c r="A51" s="485"/>
      <c r="B51" s="485"/>
      <c r="C51" s="485"/>
      <c r="D51" s="485"/>
      <c r="E51" s="485"/>
      <c r="F51" s="485"/>
      <c r="G51" s="485"/>
      <c r="H51" s="485"/>
      <c r="I51" s="485"/>
      <c r="J51" s="485"/>
    </row>
    <row r="52" spans="1:10" ht="12.75" customHeight="1">
      <c r="A52" s="485"/>
      <c r="B52" s="485"/>
      <c r="C52" s="485"/>
      <c r="D52" s="485"/>
      <c r="E52" s="485"/>
      <c r="F52" s="485"/>
      <c r="G52" s="485"/>
      <c r="H52" s="485"/>
      <c r="I52" s="485"/>
      <c r="J52" s="485"/>
    </row>
    <row r="53" spans="1:10" ht="12.75" customHeight="1">
      <c r="A53" s="485"/>
      <c r="B53" s="485"/>
      <c r="C53" s="485"/>
      <c r="D53" s="485"/>
      <c r="E53" s="485"/>
      <c r="F53" s="485"/>
      <c r="G53" s="485"/>
      <c r="H53" s="485"/>
      <c r="I53" s="485"/>
      <c r="J53" s="485"/>
    </row>
    <row r="54" spans="1:10" ht="12.75" customHeight="1">
      <c r="A54" s="485"/>
      <c r="B54" s="485"/>
      <c r="C54" s="485"/>
      <c r="D54" s="485"/>
      <c r="E54" s="485"/>
      <c r="F54" s="485"/>
      <c r="G54" s="485"/>
      <c r="H54" s="485"/>
      <c r="I54" s="485"/>
      <c r="J54" s="485"/>
    </row>
    <row r="55" spans="1:10" ht="12.75" customHeight="1">
      <c r="A55" s="485"/>
      <c r="B55" s="485"/>
      <c r="C55" s="485"/>
      <c r="D55" s="485"/>
      <c r="E55" s="485"/>
      <c r="F55" s="485"/>
      <c r="G55" s="485"/>
      <c r="H55" s="485"/>
      <c r="I55" s="485"/>
      <c r="J55" s="485"/>
    </row>
  </sheetData>
  <sheetProtection/>
  <mergeCells count="1">
    <mergeCell ref="A1:J55"/>
  </mergeCells>
  <printOptions/>
  <pageMargins left="0.7" right="0.7" top="0.75" bottom="0.75" header="0.3" footer="0.3"/>
  <pageSetup horizontalDpi="600" verticalDpi="600" orientation="portrait" r:id="rId2"/>
  <headerFooter>
    <oddHeader>&amp;L&amp;G</oddHeader>
  </headerFooter>
  <legacyDrawingHF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A7:C21"/>
  <sheetViews>
    <sheetView view="pageBreakPreview" zoomScale="145" zoomScaleSheetLayoutView="145" zoomScalePageLayoutView="0" workbookViewId="0" topLeftCell="A1">
      <selection activeCell="A10" sqref="A10:C10"/>
    </sheetView>
  </sheetViews>
  <sheetFormatPr defaultColWidth="9.140625" defaultRowHeight="12.75"/>
  <cols>
    <col min="1" max="1" width="75.28125" style="88" customWidth="1"/>
    <col min="2" max="16384" width="9.140625" style="88" customWidth="1"/>
  </cols>
  <sheetData>
    <row r="7" s="86" customFormat="1" ht="15.75">
      <c r="A7" s="100" t="s">
        <v>232</v>
      </c>
    </row>
    <row r="8" s="86" customFormat="1" ht="12.75">
      <c r="A8" s="83"/>
    </row>
    <row r="9" spans="1:3" s="87" customFormat="1" ht="41.25" customHeight="1">
      <c r="A9" s="490" t="s">
        <v>207</v>
      </c>
      <c r="B9" s="490"/>
      <c r="C9" s="490"/>
    </row>
    <row r="10" spans="1:3" s="87" customFormat="1" ht="225.75" customHeight="1">
      <c r="A10" s="497" t="s">
        <v>208</v>
      </c>
      <c r="B10" s="497"/>
      <c r="C10" s="497"/>
    </row>
    <row r="11" spans="1:3" s="87" customFormat="1" ht="15" customHeight="1">
      <c r="A11" s="498" t="s">
        <v>140</v>
      </c>
      <c r="B11" s="498"/>
      <c r="C11" s="498"/>
    </row>
    <row r="12" spans="1:3" s="87" customFormat="1" ht="26.25" customHeight="1">
      <c r="A12" s="490" t="s">
        <v>209</v>
      </c>
      <c r="B12" s="490"/>
      <c r="C12" s="490"/>
    </row>
    <row r="13" spans="1:3" s="87" customFormat="1" ht="143.25" customHeight="1">
      <c r="A13" s="490" t="s">
        <v>210</v>
      </c>
      <c r="B13" s="490"/>
      <c r="C13" s="490"/>
    </row>
    <row r="14" spans="1:3" s="87" customFormat="1" ht="42" customHeight="1">
      <c r="A14" s="490" t="s">
        <v>211</v>
      </c>
      <c r="B14" s="490"/>
      <c r="C14" s="490"/>
    </row>
    <row r="15" spans="1:3" s="87" customFormat="1" ht="129" customHeight="1">
      <c r="A15" s="490" t="s">
        <v>212</v>
      </c>
      <c r="B15" s="490"/>
      <c r="C15" s="490"/>
    </row>
    <row r="16" spans="1:3" s="87" customFormat="1" ht="148.5" customHeight="1">
      <c r="A16" s="490" t="s">
        <v>213</v>
      </c>
      <c r="B16" s="490"/>
      <c r="C16" s="490"/>
    </row>
    <row r="17" spans="1:3" s="87" customFormat="1" ht="306.75" customHeight="1">
      <c r="A17" s="490" t="s">
        <v>214</v>
      </c>
      <c r="B17" s="490"/>
      <c r="C17" s="490"/>
    </row>
    <row r="18" s="87" customFormat="1" ht="12.75">
      <c r="A18" s="84" t="s">
        <v>215</v>
      </c>
    </row>
    <row r="19" s="87" customFormat="1" ht="12.75">
      <c r="A19" s="61" t="s">
        <v>216</v>
      </c>
    </row>
    <row r="20" spans="1:3" s="87" customFormat="1" ht="12.75">
      <c r="A20" s="490" t="s">
        <v>217</v>
      </c>
      <c r="B20" s="490"/>
      <c r="C20" s="490"/>
    </row>
    <row r="21" s="87" customFormat="1" ht="12.75">
      <c r="A21" s="61"/>
    </row>
  </sheetData>
  <sheetProtection password="9242" sheet="1"/>
  <mergeCells count="10">
    <mergeCell ref="A15:C15"/>
    <mergeCell ref="A16:C16"/>
    <mergeCell ref="A17:C17"/>
    <mergeCell ref="A20:C20"/>
    <mergeCell ref="A9:C9"/>
    <mergeCell ref="A10:C10"/>
    <mergeCell ref="A11:C11"/>
    <mergeCell ref="A12:C12"/>
    <mergeCell ref="A13:C13"/>
    <mergeCell ref="A14:C14"/>
  </mergeCells>
  <printOptions/>
  <pageMargins left="0.984251968503937" right="0.7480314960629921" top="0" bottom="0.5905511811023623" header="0" footer="0"/>
  <pageSetup fitToHeight="0" fitToWidth="1" horizontalDpi="600" verticalDpi="600" orientation="portrait" paperSize="9" scale="90" r:id="rId2"/>
  <legacyDrawingHF r:id="rId1"/>
</worksheet>
</file>

<file path=xl/worksheets/sheet11.xml><?xml version="1.0" encoding="utf-8"?>
<worksheet xmlns="http://schemas.openxmlformats.org/spreadsheetml/2006/main" xmlns:r="http://schemas.openxmlformats.org/officeDocument/2006/relationships">
  <sheetPr>
    <tabColor rgb="FF00B050"/>
  </sheetPr>
  <dimension ref="A5:G99"/>
  <sheetViews>
    <sheetView view="pageBreakPreview" zoomScale="130" zoomScaleSheetLayoutView="130" zoomScalePageLayoutView="0" workbookViewId="0" topLeftCell="A27">
      <selection activeCell="I34" sqref="I34"/>
    </sheetView>
  </sheetViews>
  <sheetFormatPr defaultColWidth="9.140625" defaultRowHeight="12.75"/>
  <cols>
    <col min="1" max="1" width="7.00390625" style="0" customWidth="1"/>
    <col min="2" max="2" width="42.7109375" style="0" customWidth="1"/>
    <col min="4" max="4" width="8.00390625" style="1" customWidth="1"/>
    <col min="5" max="5" width="7.57421875" style="0" customWidth="1"/>
    <col min="6" max="6" width="13.421875" style="0" customWidth="1"/>
    <col min="7" max="7" width="13.28125" style="0" customWidth="1"/>
  </cols>
  <sheetData>
    <row r="5" spans="1:6" ht="12.75">
      <c r="A5" s="191"/>
      <c r="B5" s="191"/>
      <c r="C5" s="191"/>
      <c r="D5" s="209"/>
      <c r="E5" s="191"/>
      <c r="F5" s="191"/>
    </row>
    <row r="6" spans="1:6" ht="12.75">
      <c r="A6" s="191"/>
      <c r="B6" s="191"/>
      <c r="C6" s="191"/>
      <c r="D6" s="209"/>
      <c r="E6" s="191"/>
      <c r="F6" s="191"/>
    </row>
    <row r="7" spans="1:7" ht="25.5">
      <c r="A7" s="186" t="s">
        <v>19</v>
      </c>
      <c r="B7" s="187" t="s">
        <v>55</v>
      </c>
      <c r="C7" s="188" t="s">
        <v>32</v>
      </c>
      <c r="D7" s="189" t="s">
        <v>0</v>
      </c>
      <c r="E7" s="448" t="s">
        <v>358</v>
      </c>
      <c r="F7" s="336" t="s">
        <v>347</v>
      </c>
      <c r="G7" s="185" t="s">
        <v>349</v>
      </c>
    </row>
    <row r="8" spans="1:6" ht="12.75">
      <c r="A8" s="176"/>
      <c r="B8" s="307"/>
      <c r="C8" s="178"/>
      <c r="D8" s="179"/>
      <c r="E8" s="449"/>
      <c r="F8" s="180"/>
    </row>
    <row r="9" spans="1:6" ht="12.75">
      <c r="A9" s="308"/>
      <c r="B9" s="265"/>
      <c r="C9" s="265"/>
      <c r="D9" s="309"/>
      <c r="E9" s="450"/>
      <c r="F9" s="210"/>
    </row>
    <row r="10" spans="1:6" ht="12.75">
      <c r="A10" s="310"/>
      <c r="B10" s="311" t="s">
        <v>240</v>
      </c>
      <c r="C10" s="244"/>
      <c r="D10" s="312"/>
      <c r="E10" s="451"/>
      <c r="F10" s="180"/>
    </row>
    <row r="11" spans="1:6" ht="12.75">
      <c r="A11" s="310"/>
      <c r="B11" s="311"/>
      <c r="C11" s="244"/>
      <c r="D11" s="312"/>
      <c r="E11" s="451"/>
      <c r="F11" s="180"/>
    </row>
    <row r="12" spans="1:7" ht="225" customHeight="1">
      <c r="A12" s="233">
        <v>1</v>
      </c>
      <c r="B12" s="218" t="s">
        <v>304</v>
      </c>
      <c r="C12" s="244"/>
      <c r="D12" s="312"/>
      <c r="E12" s="452"/>
      <c r="F12" s="444"/>
      <c r="G12" s="433"/>
    </row>
    <row r="13" spans="1:7" ht="12.75">
      <c r="A13" s="310"/>
      <c r="B13" s="313" t="s">
        <v>254</v>
      </c>
      <c r="C13" s="265" t="s">
        <v>73</v>
      </c>
      <c r="D13" s="309">
        <v>626.73</v>
      </c>
      <c r="E13" s="453"/>
      <c r="F13" s="445">
        <f>D13*E13</f>
        <v>0</v>
      </c>
      <c r="G13" s="433"/>
    </row>
    <row r="14" spans="1:7" ht="12.75">
      <c r="A14" s="310"/>
      <c r="B14" s="265" t="s">
        <v>305</v>
      </c>
      <c r="C14" s="265" t="s">
        <v>23</v>
      </c>
      <c r="D14" s="309">
        <v>689</v>
      </c>
      <c r="E14" s="453"/>
      <c r="F14" s="445">
        <f>D14*E14</f>
        <v>0</v>
      </c>
      <c r="G14" s="433"/>
    </row>
    <row r="15" spans="1:7" ht="12.75">
      <c r="A15" s="310"/>
      <c r="B15" s="265" t="s">
        <v>306</v>
      </c>
      <c r="C15" s="265" t="s">
        <v>12</v>
      </c>
      <c r="D15" s="309">
        <v>4080</v>
      </c>
      <c r="E15" s="453"/>
      <c r="F15" s="445">
        <f>D15*E15</f>
        <v>0</v>
      </c>
      <c r="G15" s="433"/>
    </row>
    <row r="16" spans="1:7" ht="12.75">
      <c r="A16" s="310"/>
      <c r="B16" s="314" t="s">
        <v>247</v>
      </c>
      <c r="C16" s="244" t="s">
        <v>12</v>
      </c>
      <c r="D16" s="312">
        <v>1020</v>
      </c>
      <c r="E16" s="452"/>
      <c r="F16" s="445">
        <f>D16*E16</f>
        <v>0</v>
      </c>
      <c r="G16" s="433"/>
    </row>
    <row r="17" spans="1:7" ht="12.75">
      <c r="A17" s="310"/>
      <c r="B17" s="314"/>
      <c r="C17" s="244"/>
      <c r="D17" s="312"/>
      <c r="E17" s="452"/>
      <c r="F17" s="445"/>
      <c r="G17" s="433"/>
    </row>
    <row r="18" spans="1:7" ht="76.5" customHeight="1">
      <c r="A18" s="233">
        <v>2</v>
      </c>
      <c r="B18" s="315" t="s">
        <v>311</v>
      </c>
      <c r="C18" s="316"/>
      <c r="D18" s="316"/>
      <c r="E18" s="454"/>
      <c r="F18" s="446"/>
      <c r="G18" s="433"/>
    </row>
    <row r="19" spans="1:7" ht="12.75">
      <c r="A19" s="310"/>
      <c r="B19" s="314" t="s">
        <v>307</v>
      </c>
      <c r="C19" s="265" t="s">
        <v>23</v>
      </c>
      <c r="D19" s="309">
        <v>8732</v>
      </c>
      <c r="E19" s="453"/>
      <c r="F19" s="445">
        <f>D19*E19</f>
        <v>0</v>
      </c>
      <c r="G19" s="433"/>
    </row>
    <row r="20" spans="1:7" ht="12.75">
      <c r="A20" s="310"/>
      <c r="B20" s="314" t="s">
        <v>308</v>
      </c>
      <c r="C20" s="265" t="s">
        <v>23</v>
      </c>
      <c r="D20" s="309">
        <v>65</v>
      </c>
      <c r="E20" s="453"/>
      <c r="F20" s="445">
        <f>D20*E20</f>
        <v>0</v>
      </c>
      <c r="G20" s="433"/>
    </row>
    <row r="21" spans="1:7" ht="12.75">
      <c r="A21" s="310"/>
      <c r="B21" s="314"/>
      <c r="C21" s="265"/>
      <c r="D21" s="309"/>
      <c r="E21" s="453"/>
      <c r="F21" s="445"/>
      <c r="G21" s="433"/>
    </row>
    <row r="22" spans="1:7" ht="78" customHeight="1">
      <c r="A22" s="233">
        <v>3</v>
      </c>
      <c r="B22" s="315" t="s">
        <v>310</v>
      </c>
      <c r="C22" s="265"/>
      <c r="D22" s="309"/>
      <c r="E22" s="453"/>
      <c r="F22" s="445"/>
      <c r="G22" s="433"/>
    </row>
    <row r="23" spans="1:7" ht="12.75">
      <c r="A23" s="310"/>
      <c r="B23" s="314" t="s">
        <v>309</v>
      </c>
      <c r="C23" s="265" t="s">
        <v>23</v>
      </c>
      <c r="D23" s="309">
        <v>422</v>
      </c>
      <c r="E23" s="453"/>
      <c r="F23" s="445">
        <f>D23*E23</f>
        <v>0</v>
      </c>
      <c r="G23" s="433"/>
    </row>
    <row r="24" spans="1:7" ht="12.75">
      <c r="A24" s="310"/>
      <c r="B24" s="314" t="s">
        <v>308</v>
      </c>
      <c r="C24" s="265" t="s">
        <v>23</v>
      </c>
      <c r="D24" s="309">
        <v>16.21</v>
      </c>
      <c r="E24" s="453"/>
      <c r="F24" s="445">
        <f>D24*E24</f>
        <v>0</v>
      </c>
      <c r="G24" s="433"/>
    </row>
    <row r="25" spans="1:7" ht="12.75">
      <c r="A25" s="310"/>
      <c r="B25" s="314"/>
      <c r="C25" s="265"/>
      <c r="D25" s="309"/>
      <c r="E25" s="453"/>
      <c r="F25" s="445"/>
      <c r="G25" s="433"/>
    </row>
    <row r="26" spans="1:7" ht="64.5" customHeight="1">
      <c r="A26" s="233">
        <v>4</v>
      </c>
      <c r="B26" s="315" t="s">
        <v>339</v>
      </c>
      <c r="C26" s="265"/>
      <c r="D26" s="309"/>
      <c r="E26" s="453"/>
      <c r="F26" s="445"/>
      <c r="G26" s="433"/>
    </row>
    <row r="27" spans="1:7" ht="12.75">
      <c r="A27" s="310"/>
      <c r="B27" s="314"/>
      <c r="C27" s="265" t="s">
        <v>27</v>
      </c>
      <c r="D27" s="309">
        <v>340</v>
      </c>
      <c r="E27" s="453"/>
      <c r="F27" s="445">
        <f>D27*E27</f>
        <v>0</v>
      </c>
      <c r="G27" s="433"/>
    </row>
    <row r="28" spans="1:7" ht="12.75">
      <c r="A28" s="310"/>
      <c r="B28" s="314"/>
      <c r="C28" s="265"/>
      <c r="D28" s="309"/>
      <c r="E28" s="453"/>
      <c r="F28" s="445"/>
      <c r="G28" s="433"/>
    </row>
    <row r="29" spans="1:7" ht="40.5" customHeight="1">
      <c r="A29" s="233">
        <v>5</v>
      </c>
      <c r="B29" s="289" t="s">
        <v>312</v>
      </c>
      <c r="C29" s="244"/>
      <c r="D29" s="312"/>
      <c r="E29" s="452"/>
      <c r="F29" s="444"/>
      <c r="G29" s="433"/>
    </row>
    <row r="30" spans="1:7" ht="13.5" customHeight="1">
      <c r="A30" s="310"/>
      <c r="B30" s="289"/>
      <c r="C30" s="265" t="s">
        <v>12</v>
      </c>
      <c r="D30" s="309">
        <v>172</v>
      </c>
      <c r="E30" s="453"/>
      <c r="F30" s="445">
        <f>D30*E30</f>
        <v>0</v>
      </c>
      <c r="G30" s="433"/>
    </row>
    <row r="31" spans="1:7" ht="12.75">
      <c r="A31" s="310"/>
      <c r="B31" s="289"/>
      <c r="C31" s="244"/>
      <c r="D31" s="312"/>
      <c r="E31" s="452"/>
      <c r="F31" s="444"/>
      <c r="G31" s="433"/>
    </row>
    <row r="32" spans="1:7" ht="12.75">
      <c r="A32" s="310"/>
      <c r="B32" s="311" t="s">
        <v>248</v>
      </c>
      <c r="C32" s="244"/>
      <c r="D32" s="312"/>
      <c r="E32" s="452"/>
      <c r="F32" s="444"/>
      <c r="G32" s="433"/>
    </row>
    <row r="33" spans="1:7" ht="53.25" customHeight="1">
      <c r="A33" s="233">
        <v>6</v>
      </c>
      <c r="B33" s="206" t="s">
        <v>342</v>
      </c>
      <c r="C33" s="244"/>
      <c r="D33" s="312"/>
      <c r="E33" s="452"/>
      <c r="F33" s="444"/>
      <c r="G33" s="433"/>
    </row>
    <row r="34" spans="1:7" ht="15" customHeight="1">
      <c r="A34" s="310"/>
      <c r="B34" s="213" t="s">
        <v>285</v>
      </c>
      <c r="C34" s="265" t="s">
        <v>12</v>
      </c>
      <c r="D34" s="309">
        <v>72</v>
      </c>
      <c r="E34" s="453"/>
      <c r="F34" s="445">
        <f>D34*E34</f>
        <v>0</v>
      </c>
      <c r="G34" s="433"/>
    </row>
    <row r="35" spans="1:7" ht="14.25" customHeight="1">
      <c r="A35" s="310"/>
      <c r="B35" s="213" t="s">
        <v>343</v>
      </c>
      <c r="C35" s="265" t="s">
        <v>12</v>
      </c>
      <c r="D35" s="309">
        <v>364</v>
      </c>
      <c r="E35" s="453"/>
      <c r="F35" s="445">
        <f>D35*E35</f>
        <v>0</v>
      </c>
      <c r="G35" s="433"/>
    </row>
    <row r="36" spans="1:7" ht="14.25" customHeight="1">
      <c r="A36" s="310"/>
      <c r="B36" s="314" t="s">
        <v>308</v>
      </c>
      <c r="C36" s="265" t="s">
        <v>23</v>
      </c>
      <c r="D36" s="309">
        <v>288</v>
      </c>
      <c r="E36" s="453"/>
      <c r="F36" s="445">
        <f>D36*E36</f>
        <v>0</v>
      </c>
      <c r="G36" s="433"/>
    </row>
    <row r="37" spans="1:7" ht="14.25" customHeight="1">
      <c r="A37" s="310"/>
      <c r="B37" s="314"/>
      <c r="C37" s="265"/>
      <c r="D37" s="309"/>
      <c r="E37" s="453"/>
      <c r="F37" s="445"/>
      <c r="G37" s="433"/>
    </row>
    <row r="38" spans="1:7" ht="12.75">
      <c r="A38" s="186" t="s">
        <v>19</v>
      </c>
      <c r="B38" s="317" t="s">
        <v>56</v>
      </c>
      <c r="C38" s="318"/>
      <c r="D38" s="319"/>
      <c r="E38" s="455"/>
      <c r="F38" s="447">
        <f>SUM(F11:F36)</f>
        <v>0</v>
      </c>
      <c r="G38" s="447">
        <f>SUM(G11:G36)</f>
        <v>0</v>
      </c>
    </row>
    <row r="39" spans="1:6" ht="12.75">
      <c r="A39" s="22"/>
      <c r="B39" s="23"/>
      <c r="C39" s="24"/>
      <c r="D39" s="21"/>
      <c r="E39" s="21"/>
      <c r="F39" s="25"/>
    </row>
    <row r="40" spans="1:6" ht="12.75">
      <c r="A40" s="22"/>
      <c r="B40" s="26"/>
      <c r="C40" s="24"/>
      <c r="D40" s="21"/>
      <c r="E40" s="21"/>
      <c r="F40" s="25"/>
    </row>
    <row r="41" spans="1:6" ht="12.75">
      <c r="A41" s="22"/>
      <c r="B41" s="26"/>
      <c r="C41" s="24"/>
      <c r="D41" s="21"/>
      <c r="E41" s="21"/>
      <c r="F41" s="25"/>
    </row>
    <row r="42" spans="1:6" ht="12.75">
      <c r="A42" s="22"/>
      <c r="B42" s="26"/>
      <c r="C42" s="24"/>
      <c r="D42" s="21"/>
      <c r="E42" s="21"/>
      <c r="F42" s="25"/>
    </row>
    <row r="43" spans="1:6" ht="12.75">
      <c r="A43" s="22"/>
      <c r="B43" s="26"/>
      <c r="C43" s="24"/>
      <c r="D43" s="21"/>
      <c r="E43" s="21"/>
      <c r="F43" s="25"/>
    </row>
    <row r="44" spans="1:6" ht="12.75">
      <c r="A44" s="22"/>
      <c r="B44" s="26"/>
      <c r="C44" s="24"/>
      <c r="D44" s="21"/>
      <c r="E44" s="21"/>
      <c r="F44" s="25"/>
    </row>
    <row r="45" spans="1:6" ht="12.75">
      <c r="A45" s="22"/>
      <c r="B45" s="26"/>
      <c r="C45" s="24"/>
      <c r="D45" s="21"/>
      <c r="E45" s="21"/>
      <c r="F45" s="25"/>
    </row>
    <row r="46" spans="1:6" ht="12.75">
      <c r="A46" s="9"/>
      <c r="B46" s="5"/>
      <c r="C46" s="8"/>
      <c r="D46" s="3"/>
      <c r="E46" s="3"/>
      <c r="F46" s="7"/>
    </row>
    <row r="47" spans="1:6" ht="12.75">
      <c r="A47" s="9"/>
      <c r="B47" s="5"/>
      <c r="C47" s="8"/>
      <c r="D47" s="3"/>
      <c r="E47" s="3"/>
      <c r="F47" s="7"/>
    </row>
    <row r="48" spans="1:6" ht="12.75">
      <c r="A48" s="9"/>
      <c r="B48" s="5"/>
      <c r="C48" s="8"/>
      <c r="D48" s="3"/>
      <c r="E48" s="3"/>
      <c r="F48" s="7"/>
    </row>
    <row r="49" spans="1:6" ht="12.75">
      <c r="A49" s="9"/>
      <c r="B49" s="5"/>
      <c r="C49" s="8"/>
      <c r="D49" s="3"/>
      <c r="E49" s="3"/>
      <c r="F49" s="7"/>
    </row>
    <row r="50" spans="1:6" ht="12.75">
      <c r="A50" s="9"/>
      <c r="B50" s="5"/>
      <c r="C50" s="8"/>
      <c r="D50" s="3"/>
      <c r="E50" s="3"/>
      <c r="F50" s="7"/>
    </row>
    <row r="51" spans="1:6" ht="12.75">
      <c r="A51" s="9"/>
      <c r="B51" s="5"/>
      <c r="C51" s="8"/>
      <c r="D51" s="3"/>
      <c r="E51" s="3"/>
      <c r="F51" s="7"/>
    </row>
    <row r="52" spans="1:6" ht="12.75">
      <c r="A52" s="9"/>
      <c r="B52" s="5"/>
      <c r="C52" s="8"/>
      <c r="D52" s="3"/>
      <c r="E52" s="3"/>
      <c r="F52" s="7"/>
    </row>
    <row r="53" spans="1:6" ht="12.75">
      <c r="A53" s="9"/>
      <c r="B53" s="5"/>
      <c r="C53" s="8"/>
      <c r="D53" s="3"/>
      <c r="E53" s="3"/>
      <c r="F53" s="7"/>
    </row>
    <row r="54" spans="1:6" ht="12.75">
      <c r="A54" s="9"/>
      <c r="B54" s="5"/>
      <c r="C54" s="8"/>
      <c r="D54" s="3"/>
      <c r="E54" s="3"/>
      <c r="F54" s="7"/>
    </row>
    <row r="55" spans="1:6" ht="12.75">
      <c r="A55" s="9"/>
      <c r="B55" s="5"/>
      <c r="C55" s="8"/>
      <c r="D55" s="3"/>
      <c r="E55" s="3"/>
      <c r="F55" s="7"/>
    </row>
    <row r="56" spans="1:6" ht="12.75">
      <c r="A56" s="9"/>
      <c r="B56" s="5"/>
      <c r="C56" s="8"/>
      <c r="D56" s="3"/>
      <c r="E56" s="3"/>
      <c r="F56" s="7"/>
    </row>
    <row r="57" spans="1:6" ht="12.75">
      <c r="A57" s="9"/>
      <c r="B57" s="5"/>
      <c r="C57" s="8"/>
      <c r="D57" s="3"/>
      <c r="E57" s="3"/>
      <c r="F57" s="7"/>
    </row>
    <row r="58" spans="1:6" ht="12.75">
      <c r="A58" s="9"/>
      <c r="B58" s="5"/>
      <c r="C58" s="8"/>
      <c r="D58" s="3"/>
      <c r="E58" s="3"/>
      <c r="F58" s="7"/>
    </row>
    <row r="59" spans="1:6" ht="12.75">
      <c r="A59" s="9"/>
      <c r="B59" s="5"/>
      <c r="C59" s="8"/>
      <c r="D59" s="3"/>
      <c r="E59" s="3"/>
      <c r="F59" s="7"/>
    </row>
    <row r="60" spans="1:6" ht="12.75">
      <c r="A60" s="9"/>
      <c r="B60" s="5"/>
      <c r="C60" s="8"/>
      <c r="D60" s="3"/>
      <c r="E60" s="3"/>
      <c r="F60" s="7"/>
    </row>
    <row r="61" spans="1:6" ht="12.75">
      <c r="A61" s="9"/>
      <c r="B61" s="5"/>
      <c r="C61" s="8"/>
      <c r="D61" s="3"/>
      <c r="E61" s="3"/>
      <c r="F61" s="7"/>
    </row>
    <row r="62" spans="1:6" ht="12.75">
      <c r="A62" s="9"/>
      <c r="B62" s="5"/>
      <c r="C62" s="8"/>
      <c r="D62" s="3"/>
      <c r="E62" s="3"/>
      <c r="F62" s="7"/>
    </row>
    <row r="63" spans="1:6" ht="12.75">
      <c r="A63" s="9"/>
      <c r="B63" s="5"/>
      <c r="C63" s="8"/>
      <c r="D63" s="3"/>
      <c r="E63" s="3"/>
      <c r="F63" s="7"/>
    </row>
    <row r="64" spans="1:6" ht="12.75">
      <c r="A64" s="9"/>
      <c r="B64" s="5"/>
      <c r="C64" s="8"/>
      <c r="D64" s="3"/>
      <c r="E64" s="3"/>
      <c r="F64" s="7"/>
    </row>
    <row r="65" spans="1:6" ht="12.75">
      <c r="A65" s="9"/>
      <c r="B65" s="5"/>
      <c r="C65" s="8"/>
      <c r="D65" s="3"/>
      <c r="E65" s="3"/>
      <c r="F65" s="7"/>
    </row>
    <row r="66" spans="1:6" ht="12.75">
      <c r="A66" s="9"/>
      <c r="B66" s="10"/>
      <c r="C66" s="8"/>
      <c r="D66" s="3"/>
      <c r="E66" s="3"/>
      <c r="F66" s="7"/>
    </row>
    <row r="67" spans="1:6" ht="12.75">
      <c r="A67" s="9"/>
      <c r="B67" s="10"/>
      <c r="C67" s="8"/>
      <c r="D67" s="3"/>
      <c r="E67" s="3"/>
      <c r="F67" s="7"/>
    </row>
    <row r="68" spans="1:6" ht="12.75">
      <c r="A68" s="9"/>
      <c r="B68" s="10"/>
      <c r="C68" s="8"/>
      <c r="D68" s="3"/>
      <c r="E68" s="3"/>
      <c r="F68" s="7"/>
    </row>
    <row r="69" spans="1:6" ht="12.75">
      <c r="A69" s="9"/>
      <c r="B69" s="10"/>
      <c r="C69" s="8"/>
      <c r="D69" s="3"/>
      <c r="E69" s="3"/>
      <c r="F69" s="7"/>
    </row>
    <row r="70" spans="1:6" ht="12.75">
      <c r="A70" s="9"/>
      <c r="B70" s="10"/>
      <c r="C70" s="8"/>
      <c r="D70" s="3"/>
      <c r="E70" s="3"/>
      <c r="F70" s="7"/>
    </row>
    <row r="71" spans="1:6" ht="12.75">
      <c r="A71" s="9"/>
      <c r="B71" s="10"/>
      <c r="C71" s="8"/>
      <c r="D71" s="3"/>
      <c r="E71" s="3"/>
      <c r="F71" s="7"/>
    </row>
    <row r="72" spans="1:6" ht="12.75">
      <c r="A72" s="9"/>
      <c r="B72" s="10"/>
      <c r="C72" s="8"/>
      <c r="D72" s="3"/>
      <c r="E72" s="3"/>
      <c r="F72" s="7"/>
    </row>
    <row r="73" spans="1:6" ht="12.75">
      <c r="A73" s="9"/>
      <c r="B73" s="10"/>
      <c r="C73" s="8"/>
      <c r="D73" s="3"/>
      <c r="E73" s="3"/>
      <c r="F73" s="7"/>
    </row>
    <row r="74" spans="1:6" ht="12.75">
      <c r="A74" s="9"/>
      <c r="B74" s="6"/>
      <c r="C74" s="8"/>
      <c r="D74" s="3"/>
      <c r="E74" s="3"/>
      <c r="F74" s="7"/>
    </row>
    <row r="75" spans="1:6" ht="12.75">
      <c r="A75" s="9"/>
      <c r="B75" s="5"/>
      <c r="C75" s="8"/>
      <c r="D75" s="3"/>
      <c r="E75" s="3"/>
      <c r="F75" s="7"/>
    </row>
    <row r="76" spans="1:6" ht="15">
      <c r="A76" s="9"/>
      <c r="B76" s="12"/>
      <c r="C76" s="492"/>
      <c r="D76" s="492"/>
      <c r="E76" s="492"/>
      <c r="F76" s="492"/>
    </row>
    <row r="77" spans="1:6" ht="12.75">
      <c r="A77" s="11"/>
      <c r="B77" s="12"/>
      <c r="C77" s="8"/>
      <c r="D77" s="3"/>
      <c r="E77" s="3"/>
      <c r="F77" s="7"/>
    </row>
    <row r="78" spans="1:6" ht="12.75">
      <c r="A78" s="11"/>
      <c r="B78" s="12"/>
      <c r="C78" s="8"/>
      <c r="D78" s="3"/>
      <c r="E78" s="3"/>
      <c r="F78" s="7"/>
    </row>
    <row r="79" spans="1:6" ht="12.75">
      <c r="A79" s="11"/>
      <c r="B79" s="12"/>
      <c r="C79" s="8"/>
      <c r="D79" s="3"/>
      <c r="E79" s="3"/>
      <c r="F79" s="7"/>
    </row>
    <row r="80" spans="1:6" ht="12.75">
      <c r="A80" s="11"/>
      <c r="B80" s="12"/>
      <c r="C80" s="8"/>
      <c r="D80" s="19"/>
      <c r="E80" s="3"/>
      <c r="F80" s="7"/>
    </row>
    <row r="81" spans="1:6" ht="12.75">
      <c r="A81" s="11"/>
      <c r="B81" s="12"/>
      <c r="C81" s="8"/>
      <c r="D81" s="3"/>
      <c r="E81" s="3"/>
      <c r="F81" s="7"/>
    </row>
    <row r="82" spans="1:6" ht="12.75">
      <c r="A82" s="11"/>
      <c r="B82" s="12"/>
      <c r="C82" s="8"/>
      <c r="D82" s="3"/>
      <c r="E82" s="3"/>
      <c r="F82" s="7"/>
    </row>
    <row r="83" spans="1:6" ht="12.75">
      <c r="A83" s="11"/>
      <c r="B83" s="12"/>
      <c r="C83" s="8"/>
      <c r="D83" s="19"/>
      <c r="E83" s="3"/>
      <c r="F83" s="7"/>
    </row>
    <row r="84" spans="1:6" ht="12.75">
      <c r="A84" s="11"/>
      <c r="B84" s="12"/>
      <c r="C84" s="8"/>
      <c r="D84" s="19"/>
      <c r="E84" s="3"/>
      <c r="F84" s="7"/>
    </row>
    <row r="85" spans="1:6" ht="12.75">
      <c r="A85" s="11"/>
      <c r="B85" s="12"/>
      <c r="C85" s="8"/>
      <c r="D85" s="3"/>
      <c r="E85" s="3"/>
      <c r="F85" s="7"/>
    </row>
    <row r="86" spans="1:6" ht="12.75">
      <c r="A86" s="11"/>
      <c r="B86" s="12"/>
      <c r="C86" s="8"/>
      <c r="D86" s="3"/>
      <c r="E86" s="3"/>
      <c r="F86" s="7"/>
    </row>
    <row r="87" spans="1:6" ht="12.75">
      <c r="A87" s="11"/>
      <c r="B87" s="12"/>
      <c r="C87" s="8"/>
      <c r="D87" s="3"/>
      <c r="E87" s="3"/>
      <c r="F87" s="7"/>
    </row>
    <row r="88" spans="1:6" ht="12.75">
      <c r="A88" s="11"/>
      <c r="B88" s="12"/>
      <c r="C88" s="8"/>
      <c r="D88" s="3"/>
      <c r="E88" s="3"/>
      <c r="F88" s="7"/>
    </row>
    <row r="89" spans="1:6" ht="12.75">
      <c r="A89" s="9"/>
      <c r="B89" s="5"/>
      <c r="C89" s="8"/>
      <c r="D89" s="3"/>
      <c r="E89" s="3"/>
      <c r="F89" s="7"/>
    </row>
    <row r="90" spans="1:6" ht="12.75">
      <c r="A90" s="9"/>
      <c r="B90" s="5"/>
      <c r="C90" s="8"/>
      <c r="D90" s="3"/>
      <c r="E90" s="3"/>
      <c r="F90" s="7"/>
    </row>
    <row r="91" spans="1:6" ht="12.75">
      <c r="A91" s="9"/>
      <c r="B91" s="13"/>
      <c r="C91" s="8"/>
      <c r="D91" s="3"/>
      <c r="E91" s="3"/>
      <c r="F91" s="7"/>
    </row>
    <row r="92" spans="1:6" ht="12.75">
      <c r="A92" s="9"/>
      <c r="B92" s="14"/>
      <c r="C92" s="8"/>
      <c r="D92" s="3"/>
      <c r="E92" s="3"/>
      <c r="F92" s="7"/>
    </row>
    <row r="93" spans="1:6" ht="12.75">
      <c r="A93" s="9"/>
      <c r="B93" s="13"/>
      <c r="C93" s="15"/>
      <c r="D93" s="20"/>
      <c r="E93" s="16"/>
      <c r="F93" s="7"/>
    </row>
    <row r="94" spans="1:6" ht="12.75">
      <c r="A94" s="9"/>
      <c r="B94" s="14"/>
      <c r="C94" s="8"/>
      <c r="D94" s="3"/>
      <c r="E94" s="3"/>
      <c r="F94" s="7"/>
    </row>
    <row r="95" spans="1:6" ht="12.75">
      <c r="A95" s="9"/>
      <c r="B95" s="13"/>
      <c r="C95" s="15"/>
      <c r="D95" s="20"/>
      <c r="E95" s="16"/>
      <c r="F95" s="7"/>
    </row>
    <row r="96" spans="1:6" ht="12.75">
      <c r="A96" s="9"/>
      <c r="B96" s="5"/>
      <c r="C96" s="8"/>
      <c r="D96" s="3"/>
      <c r="E96" s="3"/>
      <c r="F96" s="7"/>
    </row>
    <row r="97" spans="1:6" ht="12.75">
      <c r="A97" s="9"/>
      <c r="B97" s="5"/>
      <c r="C97" s="8"/>
      <c r="D97" s="3"/>
      <c r="E97" s="3"/>
      <c r="F97" s="7"/>
    </row>
    <row r="98" spans="1:6" ht="12.75">
      <c r="A98" s="9"/>
      <c r="B98" s="4"/>
      <c r="C98" s="8"/>
      <c r="D98" s="3"/>
      <c r="E98" s="3"/>
      <c r="F98" s="7"/>
    </row>
    <row r="99" spans="1:6" ht="12.75">
      <c r="A99" s="9"/>
      <c r="B99" s="5"/>
      <c r="C99" s="8"/>
      <c r="D99" s="3"/>
      <c r="E99" s="3"/>
      <c r="F99" s="7"/>
    </row>
  </sheetData>
  <sheetProtection password="9242" sheet="1"/>
  <mergeCells count="1">
    <mergeCell ref="C76:F76"/>
  </mergeCells>
  <printOptions/>
  <pageMargins left="0.7480314960629921" right="0.7480314960629921" top="0" bottom="0.984251968503937" header="0.5118110236220472" footer="0.5118110236220472"/>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7:A12"/>
  <sheetViews>
    <sheetView view="pageBreakPreview" zoomScale="130" zoomScaleSheetLayoutView="130" workbookViewId="0" topLeftCell="A9">
      <selection activeCell="A9" sqref="A9:A12"/>
    </sheetView>
  </sheetViews>
  <sheetFormatPr defaultColWidth="9.140625" defaultRowHeight="12.75"/>
  <cols>
    <col min="1" max="1" width="93.140625" style="61" customWidth="1"/>
    <col min="2" max="16384" width="9.140625" style="87" customWidth="1"/>
  </cols>
  <sheetData>
    <row r="7" s="86" customFormat="1" ht="15.75">
      <c r="A7" s="100" t="s">
        <v>231</v>
      </c>
    </row>
    <row r="8" s="86" customFormat="1" ht="12.75">
      <c r="A8" s="83"/>
    </row>
    <row r="9" ht="102" customHeight="1">
      <c r="A9" s="490" t="s">
        <v>221</v>
      </c>
    </row>
    <row r="10" ht="75.75" customHeight="1">
      <c r="A10" s="490"/>
    </row>
    <row r="11" ht="51" customHeight="1">
      <c r="A11" s="490"/>
    </row>
    <row r="12" ht="324" customHeight="1">
      <c r="A12" s="490"/>
    </row>
  </sheetData>
  <sheetProtection password="9242" sheet="1"/>
  <mergeCells count="1">
    <mergeCell ref="A9:A12"/>
  </mergeCells>
  <printOptions/>
  <pageMargins left="0.984251968503937" right="0.7480314960629921" top="0" bottom="0.5905511811023623" header="0.5118110236220472" footer="0"/>
  <pageSetup fitToHeight="0" fitToWidth="1" horizontalDpi="600" verticalDpi="600" orientation="portrait" paperSize="9" scale="91" r:id="rId2"/>
  <legacyDrawingHF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6:K19"/>
  <sheetViews>
    <sheetView view="pageBreakPreview" zoomScale="130" zoomScaleSheetLayoutView="130" workbookViewId="0" topLeftCell="A4">
      <selection activeCell="E14" sqref="E14"/>
    </sheetView>
  </sheetViews>
  <sheetFormatPr defaultColWidth="9.140625" defaultRowHeight="12.75"/>
  <cols>
    <col min="1" max="1" width="2.8515625" style="90" bestFit="1" customWidth="1"/>
    <col min="2" max="2" width="3.57421875" style="90" bestFit="1" customWidth="1"/>
    <col min="3" max="3" width="4.28125" style="91" customWidth="1"/>
    <col min="4" max="4" width="46.140625" style="93" customWidth="1"/>
    <col min="5" max="5" width="7.57421875" style="92" bestFit="1" customWidth="1"/>
    <col min="6" max="6" width="8.57421875" style="93" customWidth="1"/>
    <col min="7" max="7" width="7.421875" style="94" customWidth="1"/>
    <col min="8" max="8" width="13.7109375" style="95" customWidth="1"/>
    <col min="9" max="9" width="13.00390625" style="96" customWidth="1"/>
    <col min="10" max="16384" width="9.140625" style="96" customWidth="1"/>
  </cols>
  <sheetData>
    <row r="6" spans="1:9" ht="12.75">
      <c r="A6" s="376"/>
      <c r="B6" s="376"/>
      <c r="C6" s="377"/>
      <c r="D6" s="378"/>
      <c r="E6" s="379"/>
      <c r="F6" s="380"/>
      <c r="G6" s="381"/>
      <c r="H6" s="382"/>
      <c r="I6" s="383"/>
    </row>
    <row r="7" spans="1:9" ht="12.75">
      <c r="A7" s="500" t="s">
        <v>11</v>
      </c>
      <c r="B7" s="500"/>
      <c r="C7" s="501"/>
      <c r="D7" s="384" t="s">
        <v>54</v>
      </c>
      <c r="E7" s="188"/>
      <c r="F7" s="189"/>
      <c r="G7" s="189"/>
      <c r="H7" s="190"/>
      <c r="I7" s="383"/>
    </row>
    <row r="8" spans="1:9" ht="12.75">
      <c r="A8" s="376"/>
      <c r="B8" s="376"/>
      <c r="C8" s="377"/>
      <c r="D8" s="380"/>
      <c r="E8" s="379"/>
      <c r="F8" s="380"/>
      <c r="G8" s="381"/>
      <c r="H8" s="382"/>
      <c r="I8" s="383"/>
    </row>
    <row r="9" spans="1:9" ht="38.25" customHeight="1">
      <c r="A9" s="376"/>
      <c r="B9" s="376"/>
      <c r="C9" s="377"/>
      <c r="D9" s="499" t="s">
        <v>223</v>
      </c>
      <c r="E9" s="499"/>
      <c r="F9" s="499"/>
      <c r="G9" s="499"/>
      <c r="H9" s="499"/>
      <c r="I9" s="385"/>
    </row>
    <row r="10" spans="1:9" ht="10.5" customHeight="1">
      <c r="A10" s="376"/>
      <c r="B10" s="376"/>
      <c r="C10" s="377"/>
      <c r="D10" s="386"/>
      <c r="E10" s="379"/>
      <c r="F10" s="380"/>
      <c r="G10" s="381"/>
      <c r="H10" s="382"/>
      <c r="I10" s="383"/>
    </row>
    <row r="11" spans="1:9" ht="38.25">
      <c r="A11" s="376"/>
      <c r="B11" s="376"/>
      <c r="C11" s="377"/>
      <c r="D11" s="386"/>
      <c r="E11" s="387" t="s">
        <v>0</v>
      </c>
      <c r="F11" s="388" t="s">
        <v>224</v>
      </c>
      <c r="G11" s="389" t="s">
        <v>358</v>
      </c>
      <c r="H11" s="336" t="s">
        <v>347</v>
      </c>
      <c r="I11" s="185" t="s">
        <v>349</v>
      </c>
    </row>
    <row r="12" spans="1:9" ht="12.75" customHeight="1">
      <c r="A12" s="376"/>
      <c r="B12" s="376"/>
      <c r="C12" s="377"/>
      <c r="D12" s="386" t="s">
        <v>313</v>
      </c>
      <c r="E12" s="379"/>
      <c r="F12" s="380"/>
      <c r="G12" s="414"/>
      <c r="H12" s="382"/>
      <c r="I12" s="383"/>
    </row>
    <row r="13" spans="1:11" ht="154.5" customHeight="1">
      <c r="A13" s="502">
        <v>1</v>
      </c>
      <c r="B13" s="502"/>
      <c r="C13" s="502"/>
      <c r="D13" s="218" t="s">
        <v>359</v>
      </c>
      <c r="E13" s="390"/>
      <c r="F13" s="390"/>
      <c r="G13" s="416"/>
      <c r="H13" s="417"/>
      <c r="I13" s="417"/>
      <c r="J13" s="101"/>
      <c r="K13" s="97"/>
    </row>
    <row r="14" spans="1:11" ht="12.75" customHeight="1">
      <c r="A14" s="391"/>
      <c r="B14" s="392"/>
      <c r="C14" s="377"/>
      <c r="D14" s="374" t="s">
        <v>236</v>
      </c>
      <c r="E14" s="375">
        <v>550</v>
      </c>
      <c r="F14" s="374" t="s">
        <v>27</v>
      </c>
      <c r="G14" s="418"/>
      <c r="H14" s="419">
        <f>E14*G14</f>
        <v>0</v>
      </c>
      <c r="I14" s="420"/>
      <c r="J14" s="97"/>
      <c r="K14" s="97"/>
    </row>
    <row r="15" spans="1:9" ht="13.5" customHeight="1">
      <c r="A15" s="376"/>
      <c r="B15" s="376"/>
      <c r="C15" s="393"/>
      <c r="D15" s="374" t="s">
        <v>237</v>
      </c>
      <c r="E15" s="375">
        <f>6*E14</f>
        <v>3300</v>
      </c>
      <c r="F15" s="309" t="s">
        <v>12</v>
      </c>
      <c r="G15" s="418"/>
      <c r="H15" s="419">
        <f>E15*G15</f>
        <v>0</v>
      </c>
      <c r="I15" s="421"/>
    </row>
    <row r="16" spans="1:9" ht="13.5" customHeight="1" thickBot="1">
      <c r="A16" s="376"/>
      <c r="B16" s="376"/>
      <c r="C16" s="393"/>
      <c r="D16" s="374"/>
      <c r="E16" s="375"/>
      <c r="F16" s="309"/>
      <c r="G16" s="418"/>
      <c r="H16" s="419"/>
      <c r="I16" s="421"/>
    </row>
    <row r="17" spans="1:9" ht="13.5" thickBot="1">
      <c r="A17" s="394" t="s">
        <v>222</v>
      </c>
      <c r="B17" s="395" t="s">
        <v>287</v>
      </c>
      <c r="C17" s="395"/>
      <c r="D17" s="396" t="s">
        <v>225</v>
      </c>
      <c r="E17" s="397"/>
      <c r="F17" s="398"/>
      <c r="G17" s="422"/>
      <c r="H17" s="423">
        <f>SUM(H11:H16)</f>
        <v>0</v>
      </c>
      <c r="I17" s="423">
        <f>SUM(I11:I16)</f>
        <v>0</v>
      </c>
    </row>
    <row r="18" spans="3:7" ht="12.75">
      <c r="C18" s="98"/>
      <c r="G18" s="415"/>
    </row>
    <row r="19" ht="12.75">
      <c r="G19" s="415"/>
    </row>
  </sheetData>
  <sheetProtection password="9242" sheet="1"/>
  <mergeCells count="3">
    <mergeCell ref="D9:H9"/>
    <mergeCell ref="A7:C7"/>
    <mergeCell ref="A13:C13"/>
  </mergeCells>
  <printOptions/>
  <pageMargins left="0.7874015748031497" right="0.7480314960629921" top="0" bottom="0.5905511811023623" header="0.5118110236220472" footer="0"/>
  <pageSetup fitToHeight="0" fitToWidth="1" horizontalDpi="600" verticalDpi="600" orientation="portrait" paperSize="9" scale="81" r:id="rId2"/>
  <legacyDrawingHF r:id="rId1"/>
</worksheet>
</file>

<file path=xl/worksheets/sheet14.xml><?xml version="1.0" encoding="utf-8"?>
<worksheet xmlns="http://schemas.openxmlformats.org/spreadsheetml/2006/main" xmlns:r="http://schemas.openxmlformats.org/officeDocument/2006/relationships">
  <sheetPr>
    <tabColor theme="4"/>
    <pageSetUpPr fitToPage="1"/>
  </sheetPr>
  <dimension ref="A2:A10"/>
  <sheetViews>
    <sheetView view="pageBreakPreview" zoomScale="130" zoomScaleSheetLayoutView="130" zoomScalePageLayoutView="0" workbookViewId="0" topLeftCell="A1">
      <selection activeCell="B28" sqref="B28"/>
    </sheetView>
  </sheetViews>
  <sheetFormatPr defaultColWidth="9.140625" defaultRowHeight="12.75"/>
  <cols>
    <col min="1" max="1" width="93.140625" style="61" customWidth="1"/>
    <col min="2" max="16384" width="9.140625" style="87" customWidth="1"/>
  </cols>
  <sheetData>
    <row r="2" s="86" customFormat="1" ht="15.75">
      <c r="A2" s="103" t="s">
        <v>286</v>
      </c>
    </row>
    <row r="3" s="86" customFormat="1" ht="12.75">
      <c r="A3" s="83"/>
    </row>
    <row r="4" s="86" customFormat="1" ht="25.5">
      <c r="A4" s="104" t="s">
        <v>255</v>
      </c>
    </row>
    <row r="5" ht="153">
      <c r="A5" s="104" t="s">
        <v>256</v>
      </c>
    </row>
    <row r="6" ht="76.5">
      <c r="A6" s="104" t="s">
        <v>257</v>
      </c>
    </row>
    <row r="7" ht="63.75">
      <c r="A7" s="104" t="s">
        <v>258</v>
      </c>
    </row>
    <row r="8" ht="91.5" customHeight="1">
      <c r="A8" s="104" t="s">
        <v>259</v>
      </c>
    </row>
    <row r="9" ht="127.5">
      <c r="A9" s="104" t="s">
        <v>260</v>
      </c>
    </row>
    <row r="10" ht="155.25">
      <c r="A10" s="104" t="s">
        <v>261</v>
      </c>
    </row>
  </sheetData>
  <sheetProtection password="9242" sheet="1"/>
  <printOptions/>
  <pageMargins left="0.984251968503937" right="0.2755905511811024" top="1.220472440944882" bottom="0.5905511811023623" header="0.5118110236220472" footer="0"/>
  <pageSetup fitToHeight="0" fitToWidth="1" horizontalDpi="600" verticalDpi="600" orientation="portrait" paperSize="9" scale="97" r:id="rId2"/>
  <legacyDrawingHF r:id="rId1"/>
</worksheet>
</file>

<file path=xl/worksheets/sheet15.xml><?xml version="1.0" encoding="utf-8"?>
<worksheet xmlns="http://schemas.openxmlformats.org/spreadsheetml/2006/main" xmlns:r="http://schemas.openxmlformats.org/officeDocument/2006/relationships">
  <dimension ref="A1:I121"/>
  <sheetViews>
    <sheetView view="pageBreakPreview" zoomScale="115" zoomScaleSheetLayoutView="115" zoomScalePageLayoutView="0" workbookViewId="0" topLeftCell="A1">
      <selection activeCell="I8" sqref="I8"/>
    </sheetView>
  </sheetViews>
  <sheetFormatPr defaultColWidth="9.140625" defaultRowHeight="12.75"/>
  <cols>
    <col min="1" max="1" width="7.00390625" style="109" customWidth="1"/>
    <col min="2" max="2" width="42.28125" style="109" customWidth="1"/>
    <col min="3" max="3" width="9.140625" style="109" customWidth="1"/>
    <col min="4" max="4" width="9.140625" style="115" customWidth="1"/>
    <col min="5" max="5" width="7.57421875" style="109" customWidth="1"/>
    <col min="6" max="6" width="13.7109375" style="109" customWidth="1"/>
    <col min="7" max="7" width="13.28125" style="109" customWidth="1"/>
    <col min="8" max="8" width="9.140625" style="109" customWidth="1"/>
    <col min="9" max="9" width="10.00390625" style="109" bestFit="1" customWidth="1"/>
    <col min="10" max="10" width="0" style="109" hidden="1" customWidth="1"/>
    <col min="11" max="16384" width="9.140625" style="109" customWidth="1"/>
  </cols>
  <sheetData>
    <row r="1" spans="1:7" ht="25.5">
      <c r="A1" s="320" t="s">
        <v>265</v>
      </c>
      <c r="B1" s="321" t="s">
        <v>74</v>
      </c>
      <c r="C1" s="322" t="s">
        <v>262</v>
      </c>
      <c r="D1" s="322" t="s">
        <v>0</v>
      </c>
      <c r="E1" s="338" t="s">
        <v>358</v>
      </c>
      <c r="F1" s="336" t="s">
        <v>347</v>
      </c>
      <c r="G1" s="185" t="s">
        <v>349</v>
      </c>
    </row>
    <row r="2" spans="1:6" ht="12.75">
      <c r="A2" s="323"/>
      <c r="B2" s="324"/>
      <c r="C2" s="324"/>
      <c r="D2" s="325"/>
      <c r="E2" s="400"/>
      <c r="F2" s="326"/>
    </row>
    <row r="3" spans="1:9" ht="13.5" customHeight="1">
      <c r="A3" s="327"/>
      <c r="B3" s="505" t="s">
        <v>263</v>
      </c>
      <c r="C3" s="505"/>
      <c r="D3" s="505"/>
      <c r="E3" s="401"/>
      <c r="F3" s="326"/>
      <c r="I3" s="339"/>
    </row>
    <row r="4" spans="1:7" ht="91.5" customHeight="1">
      <c r="A4" s="329" t="s">
        <v>2</v>
      </c>
      <c r="B4" s="330" t="s">
        <v>355</v>
      </c>
      <c r="C4" s="331"/>
      <c r="D4" s="331"/>
      <c r="E4" s="440"/>
      <c r="F4" s="434"/>
      <c r="G4" s="435"/>
    </row>
    <row r="5" spans="1:7" ht="12.75">
      <c r="A5" s="323"/>
      <c r="B5" s="330"/>
      <c r="C5" s="324" t="s">
        <v>27</v>
      </c>
      <c r="D5" s="325">
        <v>230</v>
      </c>
      <c r="E5" s="441"/>
      <c r="F5" s="436">
        <f>E5*D5</f>
        <v>0</v>
      </c>
      <c r="G5" s="437"/>
    </row>
    <row r="6" spans="1:7" ht="12.75">
      <c r="A6" s="323"/>
      <c r="B6" s="332"/>
      <c r="C6" s="324"/>
      <c r="D6" s="325"/>
      <c r="E6" s="441"/>
      <c r="F6" s="436"/>
      <c r="G6" s="437"/>
    </row>
    <row r="7" spans="1:7" ht="15" customHeight="1">
      <c r="A7" s="327"/>
      <c r="B7" s="503" t="s">
        <v>264</v>
      </c>
      <c r="C7" s="503"/>
      <c r="D7" s="503"/>
      <c r="E7" s="442"/>
      <c r="F7" s="436"/>
      <c r="G7" s="437"/>
    </row>
    <row r="8" spans="1:7" ht="76.5">
      <c r="A8" s="329">
        <v>2</v>
      </c>
      <c r="B8" s="330" t="s">
        <v>356</v>
      </c>
      <c r="C8" s="324"/>
      <c r="D8" s="325"/>
      <c r="E8" s="441"/>
      <c r="F8" s="436"/>
      <c r="G8" s="437"/>
    </row>
    <row r="9" spans="1:7" ht="12.75">
      <c r="A9" s="323"/>
      <c r="B9" s="330"/>
      <c r="C9" s="324" t="s">
        <v>27</v>
      </c>
      <c r="D9" s="328">
        <v>366</v>
      </c>
      <c r="E9" s="441"/>
      <c r="F9" s="436">
        <f>D9*E9</f>
        <v>0</v>
      </c>
      <c r="G9" s="437"/>
    </row>
    <row r="10" spans="1:7" ht="12.75">
      <c r="A10" s="323"/>
      <c r="B10" s="330"/>
      <c r="C10" s="324"/>
      <c r="D10" s="325"/>
      <c r="E10" s="441"/>
      <c r="F10" s="438"/>
      <c r="G10" s="435"/>
    </row>
    <row r="11" spans="1:7" ht="12.75">
      <c r="A11" s="320" t="s">
        <v>265</v>
      </c>
      <c r="B11" s="333" t="s">
        <v>75</v>
      </c>
      <c r="C11" s="334"/>
      <c r="D11" s="335"/>
      <c r="E11" s="443"/>
      <c r="F11" s="439">
        <f>SUM(F4:F10)</f>
        <v>0</v>
      </c>
      <c r="G11" s="439">
        <f>SUM(G4:G10)</f>
        <v>0</v>
      </c>
    </row>
    <row r="12" spans="1:6" ht="12.75">
      <c r="A12" s="118"/>
      <c r="B12" s="118"/>
      <c r="C12" s="118"/>
      <c r="D12" s="118"/>
      <c r="E12" s="402"/>
      <c r="F12" s="118"/>
    </row>
    <row r="13" spans="1:6" ht="12.75">
      <c r="A13" s="113"/>
      <c r="B13" s="118"/>
      <c r="C13" s="119"/>
      <c r="E13" s="403"/>
      <c r="F13" s="112"/>
    </row>
    <row r="14" spans="1:6" ht="12.75">
      <c r="A14" s="105" t="s">
        <v>265</v>
      </c>
      <c r="B14" s="106" t="s">
        <v>55</v>
      </c>
      <c r="C14" s="125" t="s">
        <v>32</v>
      </c>
      <c r="D14" s="107" t="s">
        <v>0</v>
      </c>
      <c r="E14" s="404" t="s">
        <v>31</v>
      </c>
      <c r="F14" s="108" t="s">
        <v>1</v>
      </c>
    </row>
    <row r="15" spans="1:6" ht="12.75">
      <c r="A15" s="113"/>
      <c r="B15" s="126"/>
      <c r="C15" s="117"/>
      <c r="E15" s="403"/>
      <c r="F15" s="112"/>
    </row>
    <row r="16" spans="1:6" ht="12.75">
      <c r="A16" s="118"/>
      <c r="B16" s="114" t="s">
        <v>266</v>
      </c>
      <c r="C16" s="118"/>
      <c r="D16" s="118"/>
      <c r="E16" s="402"/>
      <c r="F16" s="118"/>
    </row>
    <row r="17" spans="1:6" ht="242.25">
      <c r="A17" s="127" t="s">
        <v>2</v>
      </c>
      <c r="B17" s="128" t="s">
        <v>267</v>
      </c>
      <c r="C17" s="117"/>
      <c r="E17" s="403"/>
      <c r="F17" s="112"/>
    </row>
    <row r="18" spans="1:6" ht="12.75">
      <c r="A18" s="110"/>
      <c r="B18" s="111" t="s">
        <v>268</v>
      </c>
      <c r="C18" s="111" t="s">
        <v>23</v>
      </c>
      <c r="D18" s="129">
        <f>(0.08*0.008*1.4*7850)*78</f>
        <v>548.6208</v>
      </c>
      <c r="E18" s="405">
        <v>0</v>
      </c>
      <c r="F18" s="112">
        <f>D18*E18</f>
        <v>0</v>
      </c>
    </row>
    <row r="19" spans="1:6" ht="12.75">
      <c r="A19" s="110"/>
      <c r="B19" s="111" t="s">
        <v>269</v>
      </c>
      <c r="C19" s="111" t="s">
        <v>23</v>
      </c>
      <c r="D19" s="129">
        <f>(0.08*0.008*1*7850)*14</f>
        <v>70.336</v>
      </c>
      <c r="E19" s="405">
        <v>0</v>
      </c>
      <c r="F19" s="112">
        <f>D19*E19</f>
        <v>0</v>
      </c>
    </row>
    <row r="20" spans="1:6" ht="12.75">
      <c r="A20" s="110"/>
      <c r="B20" s="111" t="s">
        <v>270</v>
      </c>
      <c r="C20" s="111" t="s">
        <v>23</v>
      </c>
      <c r="D20" s="129">
        <f>1.621*0.4*92</f>
        <v>59.652800000000006</v>
      </c>
      <c r="E20" s="405">
        <v>0</v>
      </c>
      <c r="F20" s="112">
        <f>D20*E20</f>
        <v>0</v>
      </c>
    </row>
    <row r="21" spans="1:6" ht="12.75">
      <c r="A21" s="110"/>
      <c r="B21" s="111" t="s">
        <v>271</v>
      </c>
      <c r="C21" s="111" t="s">
        <v>12</v>
      </c>
      <c r="D21" s="129">
        <v>368</v>
      </c>
      <c r="E21" s="405">
        <v>0</v>
      </c>
      <c r="F21" s="112">
        <f>D21*E21</f>
        <v>0</v>
      </c>
    </row>
    <row r="22" spans="1:6" ht="12.75">
      <c r="A22" s="113"/>
      <c r="B22" s="126"/>
      <c r="C22" s="117"/>
      <c r="E22" s="403"/>
      <c r="F22" s="112"/>
    </row>
    <row r="23" spans="1:6" ht="76.5">
      <c r="A23" s="127" t="s">
        <v>3</v>
      </c>
      <c r="B23" s="130" t="s">
        <v>272</v>
      </c>
      <c r="C23" s="117"/>
      <c r="E23" s="403"/>
      <c r="F23" s="112"/>
    </row>
    <row r="24" spans="1:6" ht="12.75">
      <c r="A24" s="113"/>
      <c r="B24" s="116" t="s">
        <v>273</v>
      </c>
      <c r="C24" s="131" t="s">
        <v>16</v>
      </c>
      <c r="D24" s="115">
        <v>1</v>
      </c>
      <c r="E24" s="403">
        <v>0</v>
      </c>
      <c r="F24" s="112">
        <f>D24*E24</f>
        <v>0</v>
      </c>
    </row>
    <row r="25" spans="1:6" ht="12.75">
      <c r="A25" s="113"/>
      <c r="B25" s="126"/>
      <c r="C25" s="117"/>
      <c r="E25" s="403"/>
      <c r="F25" s="112"/>
    </row>
    <row r="26" spans="1:6" ht="12.75">
      <c r="A26" s="120"/>
      <c r="B26" s="121" t="s">
        <v>56</v>
      </c>
      <c r="C26" s="122"/>
      <c r="D26" s="123"/>
      <c r="E26" s="406"/>
      <c r="F26" s="124">
        <f>SUM(F11:F25)</f>
        <v>0</v>
      </c>
    </row>
    <row r="27" spans="1:6" ht="12.75">
      <c r="A27" s="113"/>
      <c r="B27" s="126"/>
      <c r="C27" s="117"/>
      <c r="E27" s="403"/>
      <c r="F27" s="112"/>
    </row>
    <row r="28" spans="1:6" ht="12.75">
      <c r="A28" s="113"/>
      <c r="B28" s="126"/>
      <c r="C28" s="117"/>
      <c r="E28" s="403"/>
      <c r="F28" s="112"/>
    </row>
    <row r="29" spans="1:6" ht="12.75">
      <c r="A29" s="105" t="s">
        <v>265</v>
      </c>
      <c r="B29" s="106" t="s">
        <v>274</v>
      </c>
      <c r="C29" s="125" t="s">
        <v>32</v>
      </c>
      <c r="D29" s="107" t="s">
        <v>0</v>
      </c>
      <c r="E29" s="404" t="s">
        <v>31</v>
      </c>
      <c r="F29" s="108" t="s">
        <v>1</v>
      </c>
    </row>
    <row r="30" spans="1:6" ht="12.75">
      <c r="A30" s="113"/>
      <c r="B30" s="132" t="s">
        <v>275</v>
      </c>
      <c r="C30" s="117"/>
      <c r="E30" s="403"/>
      <c r="F30" s="112"/>
    </row>
    <row r="31" spans="1:6" ht="63.75">
      <c r="A31" s="127" t="s">
        <v>2</v>
      </c>
      <c r="B31" s="128" t="s">
        <v>276</v>
      </c>
      <c r="C31" s="117"/>
      <c r="E31" s="403"/>
      <c r="F31" s="112"/>
    </row>
    <row r="32" spans="1:6" ht="12.75">
      <c r="A32" s="113"/>
      <c r="B32" s="126" t="s">
        <v>277</v>
      </c>
      <c r="C32" s="117" t="s">
        <v>73</v>
      </c>
      <c r="D32" s="133">
        <f>18+17+31+9.3+24.05+15.25+11.56+7.6+9</f>
        <v>142.76</v>
      </c>
      <c r="E32" s="403">
        <v>0</v>
      </c>
      <c r="F32" s="112">
        <f>D32*E32</f>
        <v>0</v>
      </c>
    </row>
    <row r="33" spans="1:6" ht="12.75">
      <c r="A33" s="113"/>
      <c r="B33" s="126"/>
      <c r="C33" s="117"/>
      <c r="D33" s="133"/>
      <c r="E33" s="403"/>
      <c r="F33" s="112"/>
    </row>
    <row r="34" spans="1:6" ht="76.5">
      <c r="A34" s="127" t="s">
        <v>3</v>
      </c>
      <c r="B34" s="130" t="s">
        <v>272</v>
      </c>
      <c r="C34" s="117"/>
      <c r="E34" s="403"/>
      <c r="F34" s="112"/>
    </row>
    <row r="35" spans="1:6" ht="12.75">
      <c r="A35" s="113"/>
      <c r="B35" s="116" t="s">
        <v>273</v>
      </c>
      <c r="C35" s="131" t="s">
        <v>16</v>
      </c>
      <c r="D35" s="115">
        <v>1</v>
      </c>
      <c r="E35" s="403">
        <v>0</v>
      </c>
      <c r="F35" s="112">
        <f>D35*E35</f>
        <v>0</v>
      </c>
    </row>
    <row r="36" spans="1:6" ht="12.75">
      <c r="A36" s="113"/>
      <c r="B36" s="126"/>
      <c r="C36" s="117"/>
      <c r="E36" s="403"/>
      <c r="F36" s="112"/>
    </row>
    <row r="37" spans="1:6" ht="12.75">
      <c r="A37" s="120"/>
      <c r="B37" s="121" t="s">
        <v>278</v>
      </c>
      <c r="C37" s="122"/>
      <c r="D37" s="123"/>
      <c r="E37" s="406"/>
      <c r="F37" s="124">
        <f>SUM(F17:F36)</f>
        <v>0</v>
      </c>
    </row>
    <row r="38" spans="1:6" ht="12.75">
      <c r="A38" s="113"/>
      <c r="B38" s="126"/>
      <c r="C38" s="117"/>
      <c r="E38" s="403"/>
      <c r="F38" s="112"/>
    </row>
    <row r="39" spans="1:6" ht="12.75">
      <c r="A39" s="113"/>
      <c r="B39" s="126"/>
      <c r="C39" s="117"/>
      <c r="E39" s="403"/>
      <c r="F39" s="112"/>
    </row>
    <row r="40" spans="1:6" ht="12.75">
      <c r="A40" s="118"/>
      <c r="B40" s="118"/>
      <c r="C40" s="118"/>
      <c r="D40" s="118"/>
      <c r="E40" s="402"/>
      <c r="F40" s="118"/>
    </row>
    <row r="41" spans="1:6" ht="12.75">
      <c r="A41" s="118"/>
      <c r="B41" s="118"/>
      <c r="C41" s="118"/>
      <c r="D41" s="118"/>
      <c r="E41" s="402"/>
      <c r="F41" s="118"/>
    </row>
    <row r="42" spans="1:6" ht="12.75">
      <c r="A42" s="113"/>
      <c r="B42" s="118"/>
      <c r="C42" s="119"/>
      <c r="E42" s="403"/>
      <c r="F42" s="112"/>
    </row>
    <row r="43" spans="1:6" ht="15">
      <c r="A43" s="120"/>
      <c r="B43" s="134" t="s">
        <v>13</v>
      </c>
      <c r="C43" s="399"/>
      <c r="D43" s="399"/>
      <c r="E43" s="407"/>
      <c r="F43" s="399"/>
    </row>
    <row r="44" spans="1:6" ht="12.75">
      <c r="A44" s="135"/>
      <c r="B44" s="136"/>
      <c r="C44" s="119"/>
      <c r="E44" s="403"/>
      <c r="F44" s="112"/>
    </row>
    <row r="45" spans="1:6" ht="12.75">
      <c r="A45" s="135" t="s">
        <v>6</v>
      </c>
      <c r="B45" s="137" t="s">
        <v>36</v>
      </c>
      <c r="C45" s="138"/>
      <c r="D45" s="139"/>
      <c r="E45" s="408"/>
      <c r="F45" s="140" t="e">
        <f>#REF!</f>
        <v>#REF!</v>
      </c>
    </row>
    <row r="46" spans="1:6" ht="12.75">
      <c r="A46" s="135"/>
      <c r="B46" s="136"/>
      <c r="C46" s="119"/>
      <c r="E46" s="403"/>
      <c r="F46" s="112"/>
    </row>
    <row r="47" spans="1:6" ht="12.75">
      <c r="A47" s="135" t="s">
        <v>7</v>
      </c>
      <c r="B47" s="137" t="s">
        <v>22</v>
      </c>
      <c r="C47" s="138"/>
      <c r="D47" s="141"/>
      <c r="E47" s="408"/>
      <c r="F47" s="140" t="e">
        <f>#REF!</f>
        <v>#REF!</v>
      </c>
    </row>
    <row r="48" spans="1:6" ht="12.75">
      <c r="A48" s="135"/>
      <c r="B48" s="136"/>
      <c r="C48" s="119"/>
      <c r="E48" s="403"/>
      <c r="F48" s="112"/>
    </row>
    <row r="49" spans="1:6" ht="12.75">
      <c r="A49" s="135" t="s">
        <v>8</v>
      </c>
      <c r="B49" s="137" t="s">
        <v>9</v>
      </c>
      <c r="C49" s="138"/>
      <c r="D49" s="141"/>
      <c r="E49" s="408"/>
      <c r="F49" s="140" t="e">
        <f>#REF!</f>
        <v>#REF!</v>
      </c>
    </row>
    <row r="50" spans="1:6" ht="12.75">
      <c r="A50" s="135"/>
      <c r="B50" s="142"/>
      <c r="C50" s="143"/>
      <c r="D50" s="144"/>
      <c r="E50" s="409"/>
      <c r="F50" s="145"/>
    </row>
    <row r="51" spans="1:6" ht="12.75">
      <c r="A51" s="135" t="s">
        <v>10</v>
      </c>
      <c r="B51" s="137" t="s">
        <v>34</v>
      </c>
      <c r="C51" s="138"/>
      <c r="D51" s="141"/>
      <c r="E51" s="408"/>
      <c r="F51" s="140" t="e">
        <f>#REF!</f>
        <v>#REF!</v>
      </c>
    </row>
    <row r="52" spans="1:6" ht="12.75">
      <c r="A52" s="135"/>
      <c r="B52" s="136"/>
      <c r="C52" s="119"/>
      <c r="E52" s="403"/>
      <c r="F52" s="112"/>
    </row>
    <row r="53" spans="1:6" ht="12.75">
      <c r="A53" s="135" t="s">
        <v>19</v>
      </c>
      <c r="B53" s="137" t="s">
        <v>54</v>
      </c>
      <c r="C53" s="138"/>
      <c r="D53" s="141"/>
      <c r="E53" s="408"/>
      <c r="F53" s="140" t="e">
        <f>#REF!</f>
        <v>#REF!</v>
      </c>
    </row>
    <row r="54" spans="1:6" ht="12.75">
      <c r="A54" s="146"/>
      <c r="B54" s="147"/>
      <c r="C54" s="148"/>
      <c r="D54" s="149"/>
      <c r="E54" s="410"/>
      <c r="F54" s="150"/>
    </row>
    <row r="55" spans="1:6" ht="12.75">
      <c r="A55" s="135" t="s">
        <v>11</v>
      </c>
      <c r="B55" s="137" t="str">
        <f>B1</f>
        <v>IZOLATERSKI RADOVI</v>
      </c>
      <c r="C55" s="138"/>
      <c r="D55" s="141"/>
      <c r="E55" s="408"/>
      <c r="F55" s="140">
        <f>F11</f>
        <v>0</v>
      </c>
    </row>
    <row r="56" spans="1:6" ht="12.75">
      <c r="A56" s="135"/>
      <c r="B56" s="137"/>
      <c r="C56" s="138"/>
      <c r="D56" s="141"/>
      <c r="E56" s="408"/>
      <c r="F56" s="140"/>
    </row>
    <row r="57" spans="1:6" ht="12.75">
      <c r="A57" s="135" t="s">
        <v>265</v>
      </c>
      <c r="B57" s="137" t="str">
        <f>B14</f>
        <v>METALNA KONSTRUKCIJA</v>
      </c>
      <c r="C57" s="138"/>
      <c r="D57" s="141"/>
      <c r="E57" s="408"/>
      <c r="F57" s="140">
        <f>F26</f>
        <v>0</v>
      </c>
    </row>
    <row r="58" spans="1:6" ht="12.75">
      <c r="A58" s="135"/>
      <c r="B58" s="151"/>
      <c r="C58" s="152"/>
      <c r="D58" s="153"/>
      <c r="E58" s="411"/>
      <c r="F58" s="154"/>
    </row>
    <row r="59" spans="1:6" ht="12.75">
      <c r="A59" s="135" t="s">
        <v>226</v>
      </c>
      <c r="B59" s="137" t="str">
        <f>B37</f>
        <v>LIMARSKI RADOVI UKUPNO:</v>
      </c>
      <c r="C59" s="138"/>
      <c r="D59" s="141"/>
      <c r="E59" s="408"/>
      <c r="F59" s="140">
        <f>F37</f>
        <v>0</v>
      </c>
    </row>
    <row r="60" spans="1:6" ht="13.5" thickBot="1">
      <c r="A60" s="146"/>
      <c r="B60" s="155"/>
      <c r="C60" s="156"/>
      <c r="D60" s="157"/>
      <c r="E60" s="412"/>
      <c r="F60" s="158"/>
    </row>
    <row r="61" spans="1:6" ht="12.75">
      <c r="A61" s="146"/>
      <c r="B61" s="118"/>
      <c r="C61" s="119"/>
      <c r="E61" s="403"/>
      <c r="F61" s="112"/>
    </row>
    <row r="62" spans="1:6" ht="12.75">
      <c r="A62" s="146"/>
      <c r="B62" s="159" t="s">
        <v>14</v>
      </c>
      <c r="C62" s="138"/>
      <c r="D62" s="139"/>
      <c r="E62" s="408"/>
      <c r="F62" s="140" t="e">
        <f>SUM(F45:F57)</f>
        <v>#REF!</v>
      </c>
    </row>
    <row r="63" spans="1:6" ht="12.75">
      <c r="A63" s="146"/>
      <c r="B63" s="160"/>
      <c r="C63" s="119"/>
      <c r="E63" s="403"/>
      <c r="F63" s="112"/>
    </row>
    <row r="64" spans="1:6" ht="12.75">
      <c r="A64" s="146"/>
      <c r="B64" s="159" t="s">
        <v>26</v>
      </c>
      <c r="C64" s="161"/>
      <c r="D64" s="162"/>
      <c r="E64" s="413"/>
      <c r="F64" s="140" t="e">
        <f>F62*0.25</f>
        <v>#REF!</v>
      </c>
    </row>
    <row r="65" spans="1:6" ht="12.75">
      <c r="A65" s="146"/>
      <c r="B65" s="160"/>
      <c r="C65" s="119"/>
      <c r="E65" s="403"/>
      <c r="F65" s="112"/>
    </row>
    <row r="66" spans="1:6" ht="12.75">
      <c r="A66" s="146"/>
      <c r="B66" s="159" t="s">
        <v>15</v>
      </c>
      <c r="C66" s="161"/>
      <c r="D66" s="162"/>
      <c r="E66" s="413"/>
      <c r="F66" s="163" t="e">
        <f>SUM(F62:F64)</f>
        <v>#REF!</v>
      </c>
    </row>
    <row r="67" spans="1:6" ht="12.75">
      <c r="A67" s="146"/>
      <c r="B67" s="118"/>
      <c r="C67" s="119"/>
      <c r="E67" s="403"/>
      <c r="F67" s="112"/>
    </row>
    <row r="68" spans="1:6" ht="12.75">
      <c r="A68" s="164"/>
      <c r="B68" s="147"/>
      <c r="C68" s="148"/>
      <c r="D68" s="149"/>
      <c r="E68" s="410"/>
      <c r="F68" s="150"/>
    </row>
    <row r="69" spans="1:6" ht="12.75">
      <c r="A69" s="164"/>
      <c r="B69" s="147"/>
      <c r="C69" s="148"/>
      <c r="D69" s="149"/>
      <c r="E69" s="410"/>
      <c r="F69" s="150"/>
    </row>
    <row r="70" spans="1:6" ht="12.75">
      <c r="A70" s="164"/>
      <c r="B70" s="147"/>
      <c r="C70" s="148"/>
      <c r="D70" s="149"/>
      <c r="E70" s="410"/>
      <c r="F70" s="150"/>
    </row>
    <row r="71" spans="1:6" ht="12.75">
      <c r="A71" s="164"/>
      <c r="B71" s="147"/>
      <c r="C71" s="148"/>
      <c r="D71" s="149"/>
      <c r="E71" s="410"/>
      <c r="F71" s="150"/>
    </row>
    <row r="72" spans="1:6" ht="12.75">
      <c r="A72" s="164"/>
      <c r="B72" s="147"/>
      <c r="C72" s="148"/>
      <c r="D72" s="149"/>
      <c r="E72" s="410"/>
      <c r="F72" s="150"/>
    </row>
    <row r="73" spans="1:6" ht="12.75">
      <c r="A73" s="164"/>
      <c r="B73" s="147"/>
      <c r="C73" s="148"/>
      <c r="D73" s="149"/>
      <c r="E73" s="410"/>
      <c r="F73" s="150"/>
    </row>
    <row r="74" spans="1:6" ht="12.75">
      <c r="A74" s="164"/>
      <c r="B74" s="147"/>
      <c r="C74" s="148"/>
      <c r="D74" s="149"/>
      <c r="E74" s="410"/>
      <c r="F74" s="150"/>
    </row>
    <row r="75" spans="1:6" ht="12.75">
      <c r="A75" s="164"/>
      <c r="B75" s="147"/>
      <c r="C75" s="148"/>
      <c r="D75" s="149"/>
      <c r="E75" s="410"/>
      <c r="F75" s="150"/>
    </row>
    <row r="76" spans="1:6" ht="12.75">
      <c r="A76" s="164"/>
      <c r="B76" s="147"/>
      <c r="C76" s="148"/>
      <c r="D76" s="149"/>
      <c r="E76" s="410"/>
      <c r="F76" s="150"/>
    </row>
    <row r="77" spans="1:6" ht="12.75">
      <c r="A77" s="164"/>
      <c r="B77" s="147"/>
      <c r="C77" s="148"/>
      <c r="D77" s="149"/>
      <c r="E77" s="410"/>
      <c r="F77" s="150"/>
    </row>
    <row r="78" spans="1:6" ht="12.75">
      <c r="A78" s="164"/>
      <c r="B78" s="147"/>
      <c r="C78" s="148"/>
      <c r="D78" s="149"/>
      <c r="E78" s="410"/>
      <c r="F78" s="150"/>
    </row>
    <row r="79" spans="1:6" ht="12.75">
      <c r="A79" s="164"/>
      <c r="B79" s="147"/>
      <c r="C79" s="148"/>
      <c r="D79" s="149"/>
      <c r="E79" s="410"/>
      <c r="F79" s="150"/>
    </row>
    <row r="80" spans="1:6" ht="12.75">
      <c r="A80" s="164"/>
      <c r="B80" s="147"/>
      <c r="C80" s="148"/>
      <c r="D80" s="149"/>
      <c r="E80" s="410"/>
      <c r="F80" s="150"/>
    </row>
    <row r="81" spans="1:6" ht="12.75">
      <c r="A81" s="164"/>
      <c r="B81" s="147"/>
      <c r="C81" s="148"/>
      <c r="D81" s="149"/>
      <c r="E81" s="410"/>
      <c r="F81" s="150"/>
    </row>
    <row r="82" spans="1:6" ht="12.75">
      <c r="A82" s="164"/>
      <c r="B82" s="147"/>
      <c r="C82" s="148"/>
      <c r="D82" s="149"/>
      <c r="E82" s="410"/>
      <c r="F82" s="150"/>
    </row>
    <row r="83" spans="1:6" ht="12.75">
      <c r="A83" s="164"/>
      <c r="B83" s="147"/>
      <c r="C83" s="148"/>
      <c r="D83" s="149"/>
      <c r="E83" s="410"/>
      <c r="F83" s="150"/>
    </row>
    <row r="84" spans="1:6" ht="12.75">
      <c r="A84" s="164"/>
      <c r="B84" s="147"/>
      <c r="C84" s="148"/>
      <c r="D84" s="149"/>
      <c r="E84" s="410"/>
      <c r="F84" s="150"/>
    </row>
    <row r="85" spans="1:6" ht="12.75">
      <c r="A85" s="164"/>
      <c r="B85" s="147"/>
      <c r="C85" s="148"/>
      <c r="D85" s="149"/>
      <c r="E85" s="410"/>
      <c r="F85" s="150"/>
    </row>
    <row r="86" spans="1:6" ht="12.75">
      <c r="A86" s="164"/>
      <c r="B86" s="147"/>
      <c r="C86" s="148"/>
      <c r="D86" s="149"/>
      <c r="E86" s="410"/>
      <c r="F86" s="150"/>
    </row>
    <row r="87" spans="1:6" ht="12.75">
      <c r="A87" s="164"/>
      <c r="B87" s="147"/>
      <c r="C87" s="148"/>
      <c r="D87" s="149"/>
      <c r="E87" s="410"/>
      <c r="F87" s="150"/>
    </row>
    <row r="88" spans="1:6" ht="12.75">
      <c r="A88" s="164"/>
      <c r="B88" s="165"/>
      <c r="C88" s="148"/>
      <c r="D88" s="149"/>
      <c r="E88" s="410"/>
      <c r="F88" s="150"/>
    </row>
    <row r="89" spans="1:6" ht="12.75">
      <c r="A89" s="164"/>
      <c r="B89" s="165"/>
      <c r="C89" s="148"/>
      <c r="D89" s="149"/>
      <c r="E89" s="410"/>
      <c r="F89" s="150"/>
    </row>
    <row r="90" spans="1:6" ht="12.75">
      <c r="A90" s="164"/>
      <c r="B90" s="165"/>
      <c r="C90" s="148"/>
      <c r="D90" s="149"/>
      <c r="E90" s="410"/>
      <c r="F90" s="150"/>
    </row>
    <row r="91" spans="1:6" ht="12.75">
      <c r="A91" s="164"/>
      <c r="B91" s="165"/>
      <c r="C91" s="148"/>
      <c r="D91" s="149"/>
      <c r="E91" s="410"/>
      <c r="F91" s="150"/>
    </row>
    <row r="92" spans="1:6" ht="12.75">
      <c r="A92" s="164"/>
      <c r="B92" s="165"/>
      <c r="C92" s="148"/>
      <c r="D92" s="149"/>
      <c r="E92" s="410"/>
      <c r="F92" s="150"/>
    </row>
    <row r="93" spans="1:6" ht="12.75">
      <c r="A93" s="164"/>
      <c r="B93" s="165"/>
      <c r="C93" s="148"/>
      <c r="D93" s="149"/>
      <c r="E93" s="410"/>
      <c r="F93" s="150"/>
    </row>
    <row r="94" spans="1:6" ht="12.75">
      <c r="A94" s="164"/>
      <c r="B94" s="165"/>
      <c r="C94" s="148"/>
      <c r="D94" s="149"/>
      <c r="E94" s="410"/>
      <c r="F94" s="150"/>
    </row>
    <row r="95" spans="1:6" ht="12.75">
      <c r="A95" s="164"/>
      <c r="B95" s="165"/>
      <c r="C95" s="148"/>
      <c r="D95" s="149"/>
      <c r="E95" s="410"/>
      <c r="F95" s="150"/>
    </row>
    <row r="96" spans="1:6" ht="12.75">
      <c r="A96" s="164"/>
      <c r="B96" s="166"/>
      <c r="C96" s="148"/>
      <c r="D96" s="149"/>
      <c r="E96" s="410"/>
      <c r="F96" s="150"/>
    </row>
    <row r="97" spans="1:6" ht="12.75">
      <c r="A97" s="164"/>
      <c r="B97" s="147"/>
      <c r="C97" s="148"/>
      <c r="D97" s="149"/>
      <c r="E97" s="149"/>
      <c r="F97" s="150"/>
    </row>
    <row r="98" spans="1:6" ht="15">
      <c r="A98" s="164"/>
      <c r="B98" s="167"/>
      <c r="C98" s="504"/>
      <c r="D98" s="504"/>
      <c r="E98" s="504"/>
      <c r="F98" s="504"/>
    </row>
    <row r="99" spans="1:6" ht="12.75">
      <c r="A99" s="168"/>
      <c r="B99" s="167"/>
      <c r="C99" s="148"/>
      <c r="D99" s="149"/>
      <c r="E99" s="149"/>
      <c r="F99" s="150"/>
    </row>
    <row r="100" spans="1:6" ht="12.75">
      <c r="A100" s="168"/>
      <c r="B100" s="167"/>
      <c r="C100" s="148"/>
      <c r="D100" s="149"/>
      <c r="E100" s="149"/>
      <c r="F100" s="150"/>
    </row>
    <row r="101" spans="1:6" ht="12.75">
      <c r="A101" s="168"/>
      <c r="B101" s="167"/>
      <c r="C101" s="148"/>
      <c r="D101" s="149"/>
      <c r="E101" s="149"/>
      <c r="F101" s="150"/>
    </row>
    <row r="102" spans="1:6" ht="12.75">
      <c r="A102" s="168"/>
      <c r="B102" s="167"/>
      <c r="C102" s="148"/>
      <c r="D102" s="169"/>
      <c r="E102" s="149"/>
      <c r="F102" s="150"/>
    </row>
    <row r="103" spans="1:6" ht="12.75">
      <c r="A103" s="168"/>
      <c r="B103" s="167"/>
      <c r="C103" s="148"/>
      <c r="D103" s="149"/>
      <c r="E103" s="149"/>
      <c r="F103" s="150"/>
    </row>
    <row r="104" spans="1:6" ht="12.75">
      <c r="A104" s="168"/>
      <c r="B104" s="167"/>
      <c r="C104" s="148"/>
      <c r="D104" s="149"/>
      <c r="E104" s="149"/>
      <c r="F104" s="150"/>
    </row>
    <row r="105" spans="1:6" ht="12.75">
      <c r="A105" s="168"/>
      <c r="B105" s="167"/>
      <c r="C105" s="148"/>
      <c r="D105" s="169"/>
      <c r="E105" s="149"/>
      <c r="F105" s="150"/>
    </row>
    <row r="106" spans="1:6" ht="12.75">
      <c r="A106" s="168"/>
      <c r="B106" s="167"/>
      <c r="C106" s="148"/>
      <c r="D106" s="169"/>
      <c r="E106" s="149"/>
      <c r="F106" s="150"/>
    </row>
    <row r="107" spans="1:6" ht="12.75">
      <c r="A107" s="168"/>
      <c r="B107" s="167"/>
      <c r="C107" s="148"/>
      <c r="D107" s="149"/>
      <c r="E107" s="149"/>
      <c r="F107" s="150"/>
    </row>
    <row r="108" spans="1:6" ht="12.75">
      <c r="A108" s="168"/>
      <c r="B108" s="167"/>
      <c r="C108" s="148"/>
      <c r="D108" s="149"/>
      <c r="E108" s="149"/>
      <c r="F108" s="150"/>
    </row>
    <row r="109" spans="1:6" ht="12.75">
      <c r="A109" s="168"/>
      <c r="B109" s="167"/>
      <c r="C109" s="148"/>
      <c r="D109" s="149"/>
      <c r="E109" s="149"/>
      <c r="F109" s="150"/>
    </row>
    <row r="110" spans="1:6" ht="12.75">
      <c r="A110" s="168"/>
      <c r="B110" s="167"/>
      <c r="C110" s="148"/>
      <c r="D110" s="149"/>
      <c r="E110" s="149"/>
      <c r="F110" s="150"/>
    </row>
    <row r="111" spans="1:6" ht="12.75">
      <c r="A111" s="164"/>
      <c r="B111" s="147"/>
      <c r="C111" s="148"/>
      <c r="D111" s="149"/>
      <c r="E111" s="149"/>
      <c r="F111" s="150"/>
    </row>
    <row r="112" spans="1:6" ht="12.75">
      <c r="A112" s="164"/>
      <c r="B112" s="147"/>
      <c r="C112" s="148"/>
      <c r="D112" s="149"/>
      <c r="E112" s="149"/>
      <c r="F112" s="150"/>
    </row>
    <row r="113" spans="1:6" ht="12.75">
      <c r="A113" s="164"/>
      <c r="B113" s="170"/>
      <c r="C113" s="148"/>
      <c r="D113" s="149"/>
      <c r="E113" s="149"/>
      <c r="F113" s="150"/>
    </row>
    <row r="114" spans="1:6" ht="12.75">
      <c r="A114" s="164"/>
      <c r="B114" s="171"/>
      <c r="C114" s="148"/>
      <c r="D114" s="149"/>
      <c r="E114" s="149"/>
      <c r="F114" s="150"/>
    </row>
    <row r="115" spans="1:6" ht="12.75">
      <c r="A115" s="164"/>
      <c r="B115" s="170"/>
      <c r="C115" s="172"/>
      <c r="D115" s="173"/>
      <c r="E115" s="174"/>
      <c r="F115" s="150"/>
    </row>
    <row r="116" spans="1:6" ht="12.75">
      <c r="A116" s="164"/>
      <c r="B116" s="171"/>
      <c r="C116" s="148"/>
      <c r="D116" s="149"/>
      <c r="E116" s="149"/>
      <c r="F116" s="150"/>
    </row>
    <row r="117" spans="1:6" ht="12.75">
      <c r="A117" s="164"/>
      <c r="B117" s="170"/>
      <c r="C117" s="172"/>
      <c r="D117" s="173"/>
      <c r="E117" s="174"/>
      <c r="F117" s="150"/>
    </row>
    <row r="118" spans="1:6" ht="12.75">
      <c r="A118" s="164"/>
      <c r="B118" s="147"/>
      <c r="C118" s="148"/>
      <c r="D118" s="149"/>
      <c r="E118" s="149"/>
      <c r="F118" s="150"/>
    </row>
    <row r="119" spans="1:6" ht="12.75">
      <c r="A119" s="164"/>
      <c r="B119" s="147"/>
      <c r="C119" s="148"/>
      <c r="D119" s="149"/>
      <c r="E119" s="149"/>
      <c r="F119" s="150"/>
    </row>
    <row r="120" spans="1:6" ht="12.75">
      <c r="A120" s="164"/>
      <c r="B120" s="175"/>
      <c r="C120" s="148"/>
      <c r="D120" s="149"/>
      <c r="E120" s="149"/>
      <c r="F120" s="150"/>
    </row>
    <row r="121" spans="1:6" ht="12.75">
      <c r="A121" s="164"/>
      <c r="B121" s="147"/>
      <c r="C121" s="148"/>
      <c r="D121" s="149"/>
      <c r="E121" s="149"/>
      <c r="F121" s="150"/>
    </row>
  </sheetData>
  <sheetProtection password="9242" sheet="1"/>
  <mergeCells count="3">
    <mergeCell ref="B7:D7"/>
    <mergeCell ref="C98:F98"/>
    <mergeCell ref="B3:D3"/>
  </mergeCells>
  <printOptions/>
  <pageMargins left="0.984251968503937" right="0.2755905511811024" top="1.220472440944882" bottom="0.984251968503937" header="0.5118110236220472" footer="0.5118110236220472"/>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dimension ref="A3:G83"/>
  <sheetViews>
    <sheetView tabSelected="1" view="pageBreakPreview" zoomScaleSheetLayoutView="100" zoomScalePageLayoutView="0" workbookViewId="0" topLeftCell="A1">
      <selection activeCell="K22" sqref="K22"/>
    </sheetView>
  </sheetViews>
  <sheetFormatPr defaultColWidth="9.140625" defaultRowHeight="12.75"/>
  <cols>
    <col min="1" max="1" width="7.00390625" style="0" customWidth="1"/>
    <col min="2" max="2" width="42.7109375" style="0" customWidth="1"/>
    <col min="3" max="3" width="8.00390625" style="0" customWidth="1"/>
    <col min="4" max="4" width="8.00390625" style="1" customWidth="1"/>
    <col min="5" max="5" width="8.28125" style="0" customWidth="1"/>
    <col min="6" max="6" width="13.28125" style="0" customWidth="1"/>
    <col min="7" max="7" width="14.00390625" style="0" customWidth="1"/>
  </cols>
  <sheetData>
    <row r="3" spans="1:6" ht="12.75">
      <c r="A3" s="191"/>
      <c r="B3" s="191"/>
      <c r="C3" s="191"/>
      <c r="D3" s="209"/>
      <c r="E3" s="191"/>
      <c r="F3" s="191"/>
    </row>
    <row r="4" spans="1:6" ht="12.75">
      <c r="A4" s="191"/>
      <c r="B4" s="191"/>
      <c r="C4" s="191"/>
      <c r="D4" s="209"/>
      <c r="E4" s="191"/>
      <c r="F4" s="191"/>
    </row>
    <row r="5" spans="1:6" ht="12.75">
      <c r="A5" s="191"/>
      <c r="B5" s="191"/>
      <c r="C5" s="191"/>
      <c r="D5" s="209"/>
      <c r="E5" s="191"/>
      <c r="F5" s="191"/>
    </row>
    <row r="6" spans="1:7" ht="12.75">
      <c r="A6" s="340"/>
      <c r="B6" s="340"/>
      <c r="C6" s="340"/>
      <c r="D6" s="341"/>
      <c r="E6" s="340"/>
      <c r="F6" s="340"/>
      <c r="G6" s="18"/>
    </row>
    <row r="7" spans="1:7" ht="25.5" customHeight="1">
      <c r="A7" s="342"/>
      <c r="B7" s="506" t="s">
        <v>72</v>
      </c>
      <c r="C7" s="507"/>
      <c r="D7" s="507"/>
      <c r="E7" s="507"/>
      <c r="F7" s="508"/>
      <c r="G7" s="18"/>
    </row>
    <row r="8" spans="1:7" ht="25.5">
      <c r="A8" s="343"/>
      <c r="B8" s="344"/>
      <c r="C8" s="345"/>
      <c r="D8" s="346"/>
      <c r="E8" s="346"/>
      <c r="F8" s="347" t="s">
        <v>347</v>
      </c>
      <c r="G8" s="348" t="s">
        <v>349</v>
      </c>
    </row>
    <row r="9" spans="1:7" ht="12.75">
      <c r="A9" s="343"/>
      <c r="B9" s="344"/>
      <c r="C9" s="345"/>
      <c r="D9" s="346"/>
      <c r="E9" s="346"/>
      <c r="F9" s="349"/>
      <c r="G9" s="340"/>
    </row>
    <row r="10" spans="1:7" ht="12.75">
      <c r="A10" s="343" t="s">
        <v>6</v>
      </c>
      <c r="B10" s="350" t="s">
        <v>36</v>
      </c>
      <c r="C10" s="351"/>
      <c r="D10" s="352"/>
      <c r="E10" s="352"/>
      <c r="F10" s="424">
        <f>'1 pripremni radovi'!F119</f>
        <v>0</v>
      </c>
      <c r="G10" s="425">
        <f>'1 pripremni radovi'!G119</f>
        <v>0</v>
      </c>
    </row>
    <row r="11" spans="1:7" ht="12.75">
      <c r="A11" s="343"/>
      <c r="B11" s="344"/>
      <c r="C11" s="345"/>
      <c r="D11" s="346"/>
      <c r="E11" s="346"/>
      <c r="F11" s="424"/>
      <c r="G11" s="425"/>
    </row>
    <row r="12" spans="1:7" ht="12.75">
      <c r="A12" s="343" t="s">
        <v>7</v>
      </c>
      <c r="B12" s="350" t="s">
        <v>22</v>
      </c>
      <c r="C12" s="351"/>
      <c r="D12" s="353"/>
      <c r="E12" s="352"/>
      <c r="F12" s="424">
        <f>'2 skela'!F19</f>
        <v>0</v>
      </c>
      <c r="G12" s="425">
        <f>'2 skela'!G19</f>
        <v>0</v>
      </c>
    </row>
    <row r="13" spans="1:7" ht="12.75">
      <c r="A13" s="343"/>
      <c r="B13" s="344"/>
      <c r="C13" s="345"/>
      <c r="D13" s="346"/>
      <c r="E13" s="346"/>
      <c r="F13" s="424"/>
      <c r="G13" s="425"/>
    </row>
    <row r="14" spans="1:7" ht="12.75">
      <c r="A14" s="343" t="s">
        <v>8</v>
      </c>
      <c r="B14" s="350" t="s">
        <v>9</v>
      </c>
      <c r="C14" s="351"/>
      <c r="D14" s="353"/>
      <c r="E14" s="352"/>
      <c r="F14" s="424">
        <f>'3 zidarski radovi'!F73</f>
        <v>0</v>
      </c>
      <c r="G14" s="425">
        <f>'3 zidarski radovi'!G73</f>
        <v>0</v>
      </c>
    </row>
    <row r="15" spans="1:7" ht="12.75">
      <c r="A15" s="343"/>
      <c r="B15" s="354"/>
      <c r="C15" s="355"/>
      <c r="D15" s="356"/>
      <c r="E15" s="357"/>
      <c r="F15" s="424"/>
      <c r="G15" s="425"/>
    </row>
    <row r="16" spans="1:7" ht="12.75">
      <c r="A16" s="343" t="s">
        <v>10</v>
      </c>
      <c r="B16" s="350" t="s">
        <v>34</v>
      </c>
      <c r="C16" s="351"/>
      <c r="D16" s="353"/>
      <c r="E16" s="352"/>
      <c r="F16" s="424">
        <f>'4 betonski radovi'!F57</f>
        <v>0</v>
      </c>
      <c r="G16" s="425">
        <f>'4 betonski radovi'!G57</f>
        <v>0</v>
      </c>
    </row>
    <row r="17" spans="1:7" ht="12.75">
      <c r="A17" s="343"/>
      <c r="B17" s="344"/>
      <c r="C17" s="345"/>
      <c r="D17" s="346"/>
      <c r="E17" s="346"/>
      <c r="F17" s="424"/>
      <c r="G17" s="425"/>
    </row>
    <row r="18" spans="1:7" ht="12.75">
      <c r="A18" s="343" t="s">
        <v>19</v>
      </c>
      <c r="B18" s="350" t="s">
        <v>55</v>
      </c>
      <c r="C18" s="351"/>
      <c r="D18" s="353"/>
      <c r="E18" s="352"/>
      <c r="F18" s="424">
        <f>'6 metalna konstrukcija'!F38</f>
        <v>0</v>
      </c>
      <c r="G18" s="425">
        <f>'6 metalna konstrukcija'!G38</f>
        <v>0</v>
      </c>
    </row>
    <row r="19" spans="1:7" ht="12.75">
      <c r="A19" s="343"/>
      <c r="B19" s="358"/>
      <c r="C19" s="351"/>
      <c r="D19" s="353"/>
      <c r="E19" s="352"/>
      <c r="F19" s="424"/>
      <c r="G19" s="425"/>
    </row>
    <row r="20" spans="1:7" ht="12.75">
      <c r="A20" s="343" t="s">
        <v>11</v>
      </c>
      <c r="B20" s="350" t="s">
        <v>54</v>
      </c>
      <c r="C20" s="351"/>
      <c r="D20" s="353"/>
      <c r="E20" s="352"/>
      <c r="F20" s="424">
        <f>'A03_TESARSKI'!H17</f>
        <v>0</v>
      </c>
      <c r="G20" s="425">
        <f>'A03_TESARSKI'!I17</f>
        <v>0</v>
      </c>
    </row>
    <row r="21" spans="1:7" ht="12.75">
      <c r="A21" s="343"/>
      <c r="B21" s="358"/>
      <c r="C21" s="351"/>
      <c r="D21" s="353"/>
      <c r="E21" s="352"/>
      <c r="F21" s="424"/>
      <c r="G21" s="425"/>
    </row>
    <row r="22" spans="1:7" ht="12.75">
      <c r="A22" s="343" t="s">
        <v>265</v>
      </c>
      <c r="B22" s="350" t="s">
        <v>74</v>
      </c>
      <c r="C22" s="359"/>
      <c r="D22" s="360"/>
      <c r="E22" s="361"/>
      <c r="F22" s="424">
        <f>izolaterski!F11</f>
        <v>0</v>
      </c>
      <c r="G22" s="425">
        <f>izolaterski!G11</f>
        <v>0</v>
      </c>
    </row>
    <row r="23" spans="1:7" ht="12.75">
      <c r="A23" s="343"/>
      <c r="B23" s="362"/>
      <c r="C23" s="355"/>
      <c r="D23" s="356"/>
      <c r="E23" s="357"/>
      <c r="F23" s="424"/>
      <c r="G23" s="425"/>
    </row>
    <row r="24" spans="1:7" ht="13.5" thickBot="1">
      <c r="A24" s="363"/>
      <c r="B24" s="364"/>
      <c r="C24" s="365"/>
      <c r="D24" s="366"/>
      <c r="E24" s="366"/>
      <c r="F24" s="424"/>
      <c r="G24" s="425"/>
    </row>
    <row r="25" spans="1:7" ht="12.75">
      <c r="A25" s="363"/>
      <c r="B25" s="367"/>
      <c r="C25" s="345"/>
      <c r="D25" s="346"/>
      <c r="E25" s="346"/>
      <c r="F25" s="426"/>
      <c r="G25" s="427"/>
    </row>
    <row r="26" spans="1:7" ht="12.75">
      <c r="A26" s="363"/>
      <c r="B26" s="368" t="s">
        <v>14</v>
      </c>
      <c r="C26" s="351"/>
      <c r="D26" s="352"/>
      <c r="E26" s="352"/>
      <c r="F26" s="428">
        <f>SUM(F10:F24)</f>
        <v>0</v>
      </c>
      <c r="G26" s="428">
        <f>SUM(G10:G24)</f>
        <v>0</v>
      </c>
    </row>
    <row r="27" spans="1:7" ht="12.75">
      <c r="A27" s="363"/>
      <c r="B27" s="369"/>
      <c r="C27" s="345"/>
      <c r="D27" s="346"/>
      <c r="E27" s="346"/>
      <c r="F27" s="426"/>
      <c r="G27" s="427"/>
    </row>
    <row r="28" spans="1:7" ht="12.75">
      <c r="A28" s="363"/>
      <c r="B28" s="368" t="s">
        <v>26</v>
      </c>
      <c r="C28" s="370"/>
      <c r="D28" s="371"/>
      <c r="E28" s="372"/>
      <c r="F28" s="428">
        <f>F26*0.25</f>
        <v>0</v>
      </c>
      <c r="G28" s="428">
        <f>G26*0.25</f>
        <v>0</v>
      </c>
    </row>
    <row r="29" spans="1:7" ht="12.75">
      <c r="A29" s="363"/>
      <c r="B29" s="369"/>
      <c r="C29" s="345"/>
      <c r="D29" s="346"/>
      <c r="E29" s="346"/>
      <c r="F29" s="426"/>
      <c r="G29" s="427"/>
    </row>
    <row r="30" spans="1:7" ht="12.75">
      <c r="A30" s="363"/>
      <c r="B30" s="368" t="s">
        <v>357</v>
      </c>
      <c r="C30" s="370"/>
      <c r="D30" s="371"/>
      <c r="E30" s="372"/>
      <c r="F30" s="429">
        <f>F28+F26</f>
        <v>0</v>
      </c>
      <c r="G30" s="429">
        <f>G28+G26</f>
        <v>0</v>
      </c>
    </row>
    <row r="31" spans="1:7" ht="12.75">
      <c r="A31" s="363"/>
      <c r="B31" s="373"/>
      <c r="C31" s="355"/>
      <c r="D31" s="357"/>
      <c r="E31" s="357"/>
      <c r="F31" s="430"/>
      <c r="G31" s="431"/>
    </row>
    <row r="32" spans="1:7" ht="12.75">
      <c r="A32" s="9"/>
      <c r="B32" s="5"/>
      <c r="C32" s="8"/>
      <c r="D32" s="3"/>
      <c r="E32" s="3"/>
      <c r="F32" s="432"/>
      <c r="G32" s="433"/>
    </row>
    <row r="33" spans="1:7" ht="12.75">
      <c r="A33" s="9"/>
      <c r="B33" s="5"/>
      <c r="C33" s="8"/>
      <c r="D33" s="3"/>
      <c r="E33" s="3"/>
      <c r="F33" s="432"/>
      <c r="G33" s="433"/>
    </row>
    <row r="34" spans="1:6" ht="12.75">
      <c r="A34" s="9"/>
      <c r="B34" s="5"/>
      <c r="C34" s="8"/>
      <c r="D34" s="3"/>
      <c r="E34" s="3"/>
      <c r="F34" s="7"/>
    </row>
    <row r="35" spans="1:6" ht="12.75">
      <c r="A35" s="9"/>
      <c r="B35" s="5"/>
      <c r="C35" s="8"/>
      <c r="D35" s="3"/>
      <c r="E35" s="3"/>
      <c r="F35" s="7"/>
    </row>
    <row r="36" spans="1:6" ht="12.75">
      <c r="A36" s="9"/>
      <c r="B36" s="5"/>
      <c r="C36" s="8"/>
      <c r="D36" s="3"/>
      <c r="E36" s="3"/>
      <c r="F36" s="7"/>
    </row>
    <row r="37" spans="1:6" ht="12.75">
      <c r="A37" s="9"/>
      <c r="B37" s="5"/>
      <c r="C37" s="8"/>
      <c r="D37" s="3"/>
      <c r="E37" s="3"/>
      <c r="F37" s="7"/>
    </row>
    <row r="38" spans="1:6" ht="12.75">
      <c r="A38" s="9"/>
      <c r="B38" s="5"/>
      <c r="C38" s="8"/>
      <c r="D38" s="3"/>
      <c r="E38" s="3"/>
      <c r="F38" s="7"/>
    </row>
    <row r="39" spans="1:6" ht="12.75">
      <c r="A39" s="9"/>
      <c r="B39" s="5"/>
      <c r="C39" s="8"/>
      <c r="D39" s="3"/>
      <c r="E39" s="3"/>
      <c r="F39" s="7"/>
    </row>
    <row r="40" spans="1:6" ht="12.75">
      <c r="A40" s="9"/>
      <c r="B40" s="5"/>
      <c r="C40" s="8"/>
      <c r="D40" s="3"/>
      <c r="E40" s="3"/>
      <c r="F40" s="7"/>
    </row>
    <row r="41" spans="1:6" ht="12.75">
      <c r="A41" s="9"/>
      <c r="B41" s="5"/>
      <c r="C41" s="8"/>
      <c r="D41" s="3"/>
      <c r="E41" s="3"/>
      <c r="F41" s="7"/>
    </row>
    <row r="42" spans="1:6" ht="12.75">
      <c r="A42" s="9"/>
      <c r="B42" s="5"/>
      <c r="C42" s="8"/>
      <c r="D42" s="3"/>
      <c r="E42" s="3"/>
      <c r="F42" s="7"/>
    </row>
    <row r="43" spans="1:6" ht="12.75">
      <c r="A43" s="9"/>
      <c r="B43" s="5"/>
      <c r="C43" s="8"/>
      <c r="D43" s="3"/>
      <c r="E43" s="3"/>
      <c r="F43" s="7"/>
    </row>
    <row r="44" spans="1:6" ht="12.75">
      <c r="A44" s="9"/>
      <c r="B44" s="5"/>
      <c r="C44" s="8"/>
      <c r="D44" s="3"/>
      <c r="E44" s="3"/>
      <c r="F44" s="7"/>
    </row>
    <row r="45" spans="1:6" ht="12.75">
      <c r="A45" s="9"/>
      <c r="B45" s="5"/>
      <c r="C45" s="8"/>
      <c r="D45" s="3"/>
      <c r="E45" s="3"/>
      <c r="F45" s="7"/>
    </row>
    <row r="46" spans="1:6" ht="12.75">
      <c r="A46" s="9"/>
      <c r="B46" s="5"/>
      <c r="C46" s="8"/>
      <c r="D46" s="3"/>
      <c r="E46" s="3"/>
      <c r="F46" s="7"/>
    </row>
    <row r="47" spans="1:6" ht="12.75">
      <c r="A47" s="9"/>
      <c r="B47" s="5"/>
      <c r="C47" s="8"/>
      <c r="D47" s="3"/>
      <c r="E47" s="3"/>
      <c r="F47" s="7"/>
    </row>
    <row r="48" spans="1:6" ht="12.75">
      <c r="A48" s="9"/>
      <c r="B48" s="5"/>
      <c r="C48" s="8"/>
      <c r="D48" s="3"/>
      <c r="E48" s="3"/>
      <c r="F48" s="7"/>
    </row>
    <row r="49" spans="1:6" ht="12.75">
      <c r="A49" s="9"/>
      <c r="B49" s="5"/>
      <c r="C49" s="8"/>
      <c r="D49" s="3"/>
      <c r="E49" s="3"/>
      <c r="F49" s="7"/>
    </row>
    <row r="50" spans="1:6" ht="12.75">
      <c r="A50" s="9"/>
      <c r="B50" s="10"/>
      <c r="C50" s="8"/>
      <c r="D50" s="3"/>
      <c r="E50" s="3"/>
      <c r="F50" s="7"/>
    </row>
    <row r="51" spans="1:6" ht="12.75">
      <c r="A51" s="9"/>
      <c r="B51" s="10"/>
      <c r="C51" s="8"/>
      <c r="D51" s="3"/>
      <c r="E51" s="3"/>
      <c r="F51" s="7"/>
    </row>
    <row r="52" spans="1:6" ht="12.75">
      <c r="A52" s="9"/>
      <c r="B52" s="10"/>
      <c r="C52" s="8"/>
      <c r="D52" s="3"/>
      <c r="E52" s="3"/>
      <c r="F52" s="7"/>
    </row>
    <row r="53" spans="1:6" ht="12.75">
      <c r="A53" s="9"/>
      <c r="B53" s="10"/>
      <c r="C53" s="8"/>
      <c r="D53" s="3"/>
      <c r="E53" s="3"/>
      <c r="F53" s="7"/>
    </row>
    <row r="54" spans="1:6" ht="12.75">
      <c r="A54" s="9"/>
      <c r="B54" s="10"/>
      <c r="C54" s="8"/>
      <c r="D54" s="3"/>
      <c r="E54" s="3"/>
      <c r="F54" s="7"/>
    </row>
    <row r="55" spans="1:6" ht="12.75">
      <c r="A55" s="9"/>
      <c r="B55" s="10"/>
      <c r="C55" s="8"/>
      <c r="D55" s="3"/>
      <c r="E55" s="3"/>
      <c r="F55" s="7"/>
    </row>
    <row r="56" spans="1:6" ht="12.75">
      <c r="A56" s="9"/>
      <c r="B56" s="10"/>
      <c r="C56" s="8"/>
      <c r="D56" s="3"/>
      <c r="E56" s="3"/>
      <c r="F56" s="7"/>
    </row>
    <row r="57" spans="1:6" ht="12.75">
      <c r="A57" s="9"/>
      <c r="B57" s="10"/>
      <c r="C57" s="8"/>
      <c r="D57" s="3"/>
      <c r="E57" s="3"/>
      <c r="F57" s="7"/>
    </row>
    <row r="58" spans="1:6" ht="12.75">
      <c r="A58" s="9"/>
      <c r="B58" s="6"/>
      <c r="C58" s="8"/>
      <c r="D58" s="3"/>
      <c r="E58" s="3"/>
      <c r="F58" s="7"/>
    </row>
    <row r="59" spans="1:6" ht="12.75">
      <c r="A59" s="9"/>
      <c r="B59" s="5"/>
      <c r="C59" s="8"/>
      <c r="D59" s="3"/>
      <c r="E59" s="3"/>
      <c r="F59" s="7"/>
    </row>
    <row r="60" spans="1:6" ht="15">
      <c r="A60" s="9"/>
      <c r="B60" s="12"/>
      <c r="C60" s="492"/>
      <c r="D60" s="492"/>
      <c r="E60" s="492"/>
      <c r="F60" s="492"/>
    </row>
    <row r="61" spans="1:6" ht="12.75">
      <c r="A61" s="11"/>
      <c r="B61" s="12"/>
      <c r="C61" s="8"/>
      <c r="D61" s="3"/>
      <c r="E61" s="3"/>
      <c r="F61" s="7"/>
    </row>
    <row r="62" spans="1:6" ht="12.75">
      <c r="A62" s="11"/>
      <c r="B62" s="12"/>
      <c r="C62" s="8"/>
      <c r="D62" s="3"/>
      <c r="E62" s="3"/>
      <c r="F62" s="7"/>
    </row>
    <row r="63" spans="1:6" ht="12.75">
      <c r="A63" s="11"/>
      <c r="B63" s="12"/>
      <c r="C63" s="8"/>
      <c r="D63" s="3"/>
      <c r="E63" s="3"/>
      <c r="F63" s="7"/>
    </row>
    <row r="64" spans="1:6" ht="12.75">
      <c r="A64" s="11"/>
      <c r="B64" s="12"/>
      <c r="C64" s="8"/>
      <c r="D64" s="19"/>
      <c r="E64" s="3"/>
      <c r="F64" s="7"/>
    </row>
    <row r="65" spans="1:6" ht="12.75">
      <c r="A65" s="11"/>
      <c r="B65" s="12"/>
      <c r="C65" s="8"/>
      <c r="D65" s="3"/>
      <c r="E65" s="3"/>
      <c r="F65" s="7"/>
    </row>
    <row r="66" spans="1:6" ht="12.75">
      <c r="A66" s="11"/>
      <c r="B66" s="12"/>
      <c r="C66" s="8"/>
      <c r="D66" s="3"/>
      <c r="E66" s="3"/>
      <c r="F66" s="7"/>
    </row>
    <row r="67" spans="1:6" ht="12.75">
      <c r="A67" s="11"/>
      <c r="B67" s="12"/>
      <c r="C67" s="8"/>
      <c r="D67" s="19"/>
      <c r="E67" s="3"/>
      <c r="F67" s="7"/>
    </row>
    <row r="68" spans="1:6" ht="12.75">
      <c r="A68" s="11"/>
      <c r="B68" s="12"/>
      <c r="C68" s="8"/>
      <c r="D68" s="19"/>
      <c r="E68" s="3"/>
      <c r="F68" s="7"/>
    </row>
    <row r="69" spans="1:6" ht="12.75">
      <c r="A69" s="11"/>
      <c r="B69" s="12"/>
      <c r="C69" s="8"/>
      <c r="D69" s="3"/>
      <c r="E69" s="3"/>
      <c r="F69" s="7"/>
    </row>
    <row r="70" spans="1:6" ht="12.75">
      <c r="A70" s="11"/>
      <c r="B70" s="12"/>
      <c r="C70" s="8"/>
      <c r="D70" s="3"/>
      <c r="E70" s="3"/>
      <c r="F70" s="7"/>
    </row>
    <row r="71" spans="1:6" ht="12.75">
      <c r="A71" s="11"/>
      <c r="B71" s="12"/>
      <c r="C71" s="8"/>
      <c r="D71" s="3"/>
      <c r="E71" s="3"/>
      <c r="F71" s="7"/>
    </row>
    <row r="72" spans="1:6" ht="12.75">
      <c r="A72" s="11"/>
      <c r="B72" s="12"/>
      <c r="C72" s="8"/>
      <c r="D72" s="3"/>
      <c r="E72" s="3"/>
      <c r="F72" s="7"/>
    </row>
    <row r="73" spans="1:6" ht="12.75">
      <c r="A73" s="9"/>
      <c r="B73" s="5"/>
      <c r="C73" s="8"/>
      <c r="D73" s="3"/>
      <c r="E73" s="3"/>
      <c r="F73" s="7"/>
    </row>
    <row r="74" spans="1:6" ht="12.75">
      <c r="A74" s="9"/>
      <c r="B74" s="5"/>
      <c r="C74" s="8"/>
      <c r="D74" s="3"/>
      <c r="E74" s="3"/>
      <c r="F74" s="7"/>
    </row>
    <row r="75" spans="1:6" ht="12.75">
      <c r="A75" s="9"/>
      <c r="B75" s="13"/>
      <c r="C75" s="8"/>
      <c r="D75" s="3"/>
      <c r="E75" s="3"/>
      <c r="F75" s="7"/>
    </row>
    <row r="76" spans="1:6" ht="12.75">
      <c r="A76" s="9"/>
      <c r="B76" s="14"/>
      <c r="C76" s="8"/>
      <c r="D76" s="3"/>
      <c r="E76" s="3"/>
      <c r="F76" s="7"/>
    </row>
    <row r="77" spans="1:6" ht="12.75">
      <c r="A77" s="9"/>
      <c r="B77" s="13"/>
      <c r="C77" s="15"/>
      <c r="D77" s="20"/>
      <c r="E77" s="16"/>
      <c r="F77" s="7"/>
    </row>
    <row r="78" spans="1:6" ht="12.75">
      <c r="A78" s="9"/>
      <c r="B78" s="14"/>
      <c r="C78" s="8"/>
      <c r="D78" s="3"/>
      <c r="E78" s="3"/>
      <c r="F78" s="7"/>
    </row>
    <row r="79" spans="1:6" ht="12.75">
      <c r="A79" s="9"/>
      <c r="B79" s="13"/>
      <c r="C79" s="15"/>
      <c r="D79" s="20"/>
      <c r="E79" s="16"/>
      <c r="F79" s="7"/>
    </row>
    <row r="80" spans="1:6" ht="12.75">
      <c r="A80" s="9"/>
      <c r="B80" s="5"/>
      <c r="C80" s="8"/>
      <c r="D80" s="3"/>
      <c r="E80" s="3"/>
      <c r="F80" s="7"/>
    </row>
    <row r="81" spans="1:6" ht="12.75">
      <c r="A81" s="9"/>
      <c r="B81" s="5"/>
      <c r="C81" s="8"/>
      <c r="D81" s="3"/>
      <c r="E81" s="3"/>
      <c r="F81" s="7"/>
    </row>
    <row r="82" spans="1:6" ht="12.75">
      <c r="A82" s="9"/>
      <c r="B82" s="4"/>
      <c r="C82" s="8"/>
      <c r="D82" s="3"/>
      <c r="E82" s="3"/>
      <c r="F82" s="7"/>
    </row>
    <row r="83" spans="1:6" ht="12.75">
      <c r="A83" s="9"/>
      <c r="B83" s="5"/>
      <c r="C83" s="8"/>
      <c r="D83" s="3"/>
      <c r="E83" s="3"/>
      <c r="F83" s="7"/>
    </row>
  </sheetData>
  <sheetProtection password="9242" sheet="1"/>
  <mergeCells count="2">
    <mergeCell ref="C60:F60"/>
    <mergeCell ref="B7:F7"/>
  </mergeCells>
  <printOptions/>
  <pageMargins left="0.7480314960629921" right="0.7480314960629921" top="1.220472440944882" bottom="0.98425196850393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A1:L98"/>
  <sheetViews>
    <sheetView view="pageBreakPreview" zoomScale="70" zoomScaleSheetLayoutView="70" zoomScalePageLayoutView="55" workbookViewId="0" topLeftCell="A1">
      <selection activeCell="I5" sqref="I5"/>
    </sheetView>
  </sheetViews>
  <sheetFormatPr defaultColWidth="70.7109375" defaultRowHeight="12.75"/>
  <cols>
    <col min="1" max="1" width="3.421875" style="75" customWidth="1"/>
    <col min="2" max="2" width="3.8515625" style="52" customWidth="1"/>
    <col min="3" max="3" width="3.28125" style="52" customWidth="1"/>
    <col min="4" max="4" width="28.7109375" style="52" customWidth="1"/>
    <col min="5" max="5" width="6.28125" style="52" customWidth="1"/>
    <col min="6" max="6" width="9.00390625" style="52" customWidth="1"/>
    <col min="7" max="7" width="6.28125" style="52" customWidth="1"/>
    <col min="8" max="8" width="43.421875" style="52" customWidth="1"/>
    <col min="9" max="16384" width="70.7109375" style="52" customWidth="1"/>
  </cols>
  <sheetData>
    <row r="1" spans="1:8" ht="15.75">
      <c r="A1" s="487" t="s">
        <v>228</v>
      </c>
      <c r="B1" s="488"/>
      <c r="C1" s="488"/>
      <c r="D1" s="488"/>
      <c r="E1" s="488"/>
      <c r="F1" s="488"/>
      <c r="G1" s="488"/>
      <c r="H1" s="488"/>
    </row>
    <row r="2" spans="1:8" s="61" customFormat="1" ht="12.75">
      <c r="A2" s="53"/>
      <c r="B2" s="54"/>
      <c r="C2" s="55"/>
      <c r="D2" s="56"/>
      <c r="E2" s="57"/>
      <c r="F2" s="58"/>
      <c r="G2" s="59"/>
      <c r="H2" s="60"/>
    </row>
    <row r="3" spans="1:8" s="61" customFormat="1" ht="12.75">
      <c r="A3" s="53"/>
      <c r="B3" s="54"/>
      <c r="C3" s="55"/>
      <c r="D3" s="56" t="s">
        <v>82</v>
      </c>
      <c r="E3" s="57"/>
      <c r="F3" s="58"/>
      <c r="G3" s="59"/>
      <c r="H3" s="60"/>
    </row>
    <row r="4" spans="1:8" s="61" customFormat="1" ht="84" customHeight="1">
      <c r="A4" s="53"/>
      <c r="B4" s="54"/>
      <c r="C4" s="55"/>
      <c r="D4" s="486" t="s">
        <v>83</v>
      </c>
      <c r="E4" s="486"/>
      <c r="F4" s="486"/>
      <c r="G4" s="486"/>
      <c r="H4" s="486"/>
    </row>
    <row r="5" spans="1:8" s="61" customFormat="1" ht="42.75" customHeight="1">
      <c r="A5" s="53"/>
      <c r="B5" s="54"/>
      <c r="C5" s="55"/>
      <c r="D5" s="486" t="s">
        <v>84</v>
      </c>
      <c r="E5" s="486"/>
      <c r="F5" s="486"/>
      <c r="G5" s="486"/>
      <c r="H5" s="486"/>
    </row>
    <row r="6" spans="1:8" s="61" customFormat="1" ht="16.5" customHeight="1">
      <c r="A6" s="53"/>
      <c r="B6" s="54"/>
      <c r="C6" s="55"/>
      <c r="D6" s="486" t="s">
        <v>85</v>
      </c>
      <c r="E6" s="486"/>
      <c r="F6" s="486"/>
      <c r="G6" s="486"/>
      <c r="H6" s="486"/>
    </row>
    <row r="7" spans="1:8" s="61" customFormat="1" ht="15.75" customHeight="1">
      <c r="A7" s="53"/>
      <c r="B7" s="54"/>
      <c r="C7" s="55"/>
      <c r="D7" s="489" t="s">
        <v>86</v>
      </c>
      <c r="E7" s="489"/>
      <c r="F7" s="489"/>
      <c r="G7" s="489"/>
      <c r="H7" s="489"/>
    </row>
    <row r="8" spans="1:8" s="61" customFormat="1" ht="59.25" customHeight="1">
      <c r="A8" s="53"/>
      <c r="B8" s="54"/>
      <c r="C8" s="55"/>
      <c r="D8" s="486" t="s">
        <v>87</v>
      </c>
      <c r="E8" s="486"/>
      <c r="F8" s="486"/>
      <c r="G8" s="486"/>
      <c r="H8" s="486"/>
    </row>
    <row r="9" spans="1:8" s="61" customFormat="1" ht="12.75" customHeight="1">
      <c r="A9" s="53"/>
      <c r="B9" s="54"/>
      <c r="C9" s="55"/>
      <c r="D9" s="491" t="s">
        <v>88</v>
      </c>
      <c r="E9" s="491"/>
      <c r="F9" s="491"/>
      <c r="G9" s="491"/>
      <c r="H9" s="491"/>
    </row>
    <row r="10" spans="1:8" s="61" customFormat="1" ht="25.5" customHeight="1">
      <c r="A10" s="53"/>
      <c r="B10" s="54"/>
      <c r="C10" s="55"/>
      <c r="D10" s="486" t="s">
        <v>89</v>
      </c>
      <c r="E10" s="486"/>
      <c r="F10" s="486"/>
      <c r="G10" s="486"/>
      <c r="H10" s="486"/>
    </row>
    <row r="11" spans="1:8" s="61" customFormat="1" ht="12.75" customHeight="1">
      <c r="A11" s="53"/>
      <c r="B11" s="54"/>
      <c r="C11" s="55"/>
      <c r="D11" s="490" t="s">
        <v>90</v>
      </c>
      <c r="E11" s="490"/>
      <c r="F11" s="490"/>
      <c r="G11" s="490"/>
      <c r="H11" s="490"/>
    </row>
    <row r="12" spans="1:8" s="61" customFormat="1" ht="27" customHeight="1">
      <c r="A12" s="53"/>
      <c r="B12" s="54"/>
      <c r="C12" s="55"/>
      <c r="D12" s="486" t="s">
        <v>91</v>
      </c>
      <c r="E12" s="486"/>
      <c r="F12" s="486"/>
      <c r="G12" s="486"/>
      <c r="H12" s="486"/>
    </row>
    <row r="13" spans="1:8" s="61" customFormat="1" ht="12.75" customHeight="1">
      <c r="A13" s="53"/>
      <c r="B13" s="54"/>
      <c r="C13" s="55"/>
      <c r="D13" s="490" t="s">
        <v>92</v>
      </c>
      <c r="E13" s="490"/>
      <c r="F13" s="490"/>
      <c r="G13" s="490"/>
      <c r="H13" s="490"/>
    </row>
    <row r="14" spans="1:8" s="61" customFormat="1" ht="12.75" customHeight="1">
      <c r="A14" s="53"/>
      <c r="B14" s="54"/>
      <c r="C14" s="55"/>
      <c r="D14" s="490" t="s">
        <v>93</v>
      </c>
      <c r="E14" s="490"/>
      <c r="F14" s="490"/>
      <c r="G14" s="490"/>
      <c r="H14" s="490"/>
    </row>
    <row r="15" spans="1:8" s="61" customFormat="1" ht="12.75" customHeight="1">
      <c r="A15" s="53"/>
      <c r="B15" s="54"/>
      <c r="C15" s="55"/>
      <c r="D15" s="490" t="s">
        <v>94</v>
      </c>
      <c r="E15" s="490"/>
      <c r="F15" s="490"/>
      <c r="G15" s="490"/>
      <c r="H15" s="490"/>
    </row>
    <row r="16" spans="1:12" s="61" customFormat="1" ht="18.75" customHeight="1">
      <c r="A16" s="62"/>
      <c r="H16" s="89"/>
      <c r="I16" s="89"/>
      <c r="J16" s="89"/>
      <c r="K16" s="89"/>
      <c r="L16" s="89"/>
    </row>
    <row r="17" s="61" customFormat="1" ht="12.75">
      <c r="A17" s="62"/>
    </row>
    <row r="18" s="61" customFormat="1" ht="78.75" customHeight="1">
      <c r="A18" s="62"/>
    </row>
    <row r="19" s="61" customFormat="1" ht="12.75">
      <c r="A19" s="62"/>
    </row>
    <row r="20" ht="102.75" customHeight="1">
      <c r="A20" s="62"/>
    </row>
    <row r="21" ht="12.75">
      <c r="A21" s="62"/>
    </row>
    <row r="22" ht="51" customHeight="1">
      <c r="A22" s="62"/>
    </row>
    <row r="23" ht="12.75">
      <c r="A23" s="62"/>
    </row>
    <row r="24" ht="32.25" customHeight="1">
      <c r="A24" s="62"/>
    </row>
    <row r="25" ht="12.75">
      <c r="A25" s="62"/>
    </row>
    <row r="26" ht="44.25" customHeight="1">
      <c r="A26" s="62"/>
    </row>
    <row r="27" ht="12.75">
      <c r="A27" s="62"/>
    </row>
    <row r="28" ht="153.75" customHeight="1">
      <c r="A28" s="63"/>
    </row>
    <row r="29" ht="95.25" customHeight="1">
      <c r="A29" s="62"/>
    </row>
    <row r="30" ht="12.75">
      <c r="A30" s="62"/>
    </row>
    <row r="31" ht="72.75" customHeight="1">
      <c r="A31" s="64"/>
    </row>
    <row r="32" ht="12.75">
      <c r="A32" s="62"/>
    </row>
    <row r="33" ht="73.5" customHeight="1">
      <c r="A33" s="65"/>
    </row>
    <row r="34" ht="8.25" customHeight="1">
      <c r="A34" s="62"/>
    </row>
    <row r="35" ht="74.25" customHeight="1">
      <c r="A35" s="62"/>
    </row>
    <row r="36" ht="9.75" customHeight="1">
      <c r="A36" s="62"/>
    </row>
    <row r="37" ht="60.75" customHeight="1">
      <c r="A37" s="62"/>
    </row>
    <row r="38" ht="7.5" customHeight="1">
      <c r="A38" s="62"/>
    </row>
    <row r="39" ht="60.75" customHeight="1">
      <c r="A39" s="64"/>
    </row>
    <row r="40" ht="7.5" customHeight="1">
      <c r="A40" s="62"/>
    </row>
    <row r="41" ht="51" customHeight="1">
      <c r="A41" s="63"/>
    </row>
    <row r="42" ht="12.75">
      <c r="A42" s="62"/>
    </row>
    <row r="43" ht="51.75" customHeight="1">
      <c r="A43" s="62"/>
    </row>
    <row r="44" ht="8.25" customHeight="1">
      <c r="A44" s="62"/>
    </row>
    <row r="45" ht="46.5" customHeight="1">
      <c r="A45" s="62"/>
    </row>
    <row r="46" ht="12.75">
      <c r="A46" s="66"/>
    </row>
    <row r="47" ht="44.25" customHeight="1">
      <c r="A47" s="63"/>
    </row>
    <row r="48" ht="12.75">
      <c r="A48" s="66"/>
    </row>
    <row r="49" ht="45" customHeight="1">
      <c r="A49" s="67"/>
    </row>
    <row r="50" ht="12.75">
      <c r="A50" s="68"/>
    </row>
    <row r="51" ht="42.75" customHeight="1">
      <c r="A51" s="67"/>
    </row>
    <row r="52" ht="12.75">
      <c r="A52" s="66"/>
    </row>
    <row r="53" ht="12.75">
      <c r="A53" s="63"/>
    </row>
    <row r="54" ht="12.75">
      <c r="A54" s="69"/>
    </row>
    <row r="55" ht="12.75">
      <c r="A55" s="63"/>
    </row>
    <row r="56" ht="62.25" customHeight="1">
      <c r="A56" s="70"/>
    </row>
    <row r="57" ht="81.75" customHeight="1">
      <c r="A57" s="64"/>
    </row>
    <row r="58" ht="12.75">
      <c r="A58" s="62"/>
    </row>
    <row r="59" ht="12.75">
      <c r="A59" s="62"/>
    </row>
    <row r="60" ht="57" customHeight="1">
      <c r="A60" s="62"/>
    </row>
    <row r="61" ht="12.75">
      <c r="A61" s="62"/>
    </row>
    <row r="62" ht="12.75">
      <c r="A62" s="62"/>
    </row>
    <row r="63" ht="72" customHeight="1">
      <c r="A63" s="63"/>
    </row>
    <row r="64" ht="12.75">
      <c r="A64" s="62"/>
    </row>
    <row r="65" ht="70.5" customHeight="1">
      <c r="A65" s="62"/>
    </row>
    <row r="66" ht="12.75">
      <c r="A66" s="62"/>
    </row>
    <row r="67" ht="12.75">
      <c r="A67" s="63"/>
    </row>
    <row r="68" ht="45" customHeight="1">
      <c r="A68" s="64"/>
    </row>
    <row r="69" ht="12.75">
      <c r="A69" s="62"/>
    </row>
    <row r="70" ht="12.75">
      <c r="A70" s="62"/>
    </row>
    <row r="71" ht="42" customHeight="1">
      <c r="A71" s="62"/>
    </row>
    <row r="72" ht="12.75">
      <c r="A72" s="62"/>
    </row>
    <row r="73" ht="12.75">
      <c r="A73" s="62"/>
    </row>
    <row r="74" ht="12.75">
      <c r="A74" s="65"/>
    </row>
    <row r="75" ht="12.75">
      <c r="A75" s="65"/>
    </row>
    <row r="76" ht="12.75">
      <c r="A76" s="65"/>
    </row>
    <row r="77" ht="107.25" customHeight="1">
      <c r="A77" s="62"/>
    </row>
    <row r="78" ht="12.75">
      <c r="A78" s="62"/>
    </row>
    <row r="79" ht="12.75">
      <c r="A79" s="62"/>
    </row>
    <row r="80" ht="12.75">
      <c r="A80" s="62"/>
    </row>
    <row r="81" ht="12.75">
      <c r="A81" s="71"/>
    </row>
    <row r="82" ht="12.75">
      <c r="A82" s="71"/>
    </row>
    <row r="83" ht="12.75">
      <c r="A83" s="71"/>
    </row>
    <row r="84" ht="12.75">
      <c r="A84" s="71"/>
    </row>
    <row r="85" ht="12.75">
      <c r="A85" s="71"/>
    </row>
    <row r="86" ht="12.75">
      <c r="A86" s="71"/>
    </row>
    <row r="87" ht="12.75">
      <c r="A87" s="71"/>
    </row>
    <row r="88" ht="12.75">
      <c r="A88" s="62"/>
    </row>
    <row r="89" ht="12.75">
      <c r="A89" s="62"/>
    </row>
    <row r="90" ht="41.25" customHeight="1">
      <c r="A90" s="65"/>
    </row>
    <row r="91" ht="55.5" customHeight="1">
      <c r="A91" s="64"/>
    </row>
    <row r="92" ht="12.75">
      <c r="A92" s="62"/>
    </row>
    <row r="93" ht="31.5" customHeight="1">
      <c r="A93" s="63"/>
    </row>
    <row r="94" ht="12.75">
      <c r="A94" s="63"/>
    </row>
    <row r="95" ht="30" customHeight="1">
      <c r="A95" s="63"/>
    </row>
    <row r="96" ht="12.75">
      <c r="A96" s="72"/>
    </row>
    <row r="97" ht="12.75">
      <c r="A97" s="73"/>
    </row>
    <row r="98" ht="12.75">
      <c r="A98" s="74"/>
    </row>
  </sheetData>
  <sheetProtection password="9242" sheet="1"/>
  <mergeCells count="13">
    <mergeCell ref="D15:H15"/>
    <mergeCell ref="D9:H9"/>
    <mergeCell ref="D10:H10"/>
    <mergeCell ref="D11:H11"/>
    <mergeCell ref="D12:H12"/>
    <mergeCell ref="D13:H13"/>
    <mergeCell ref="D14:H14"/>
    <mergeCell ref="D8:H8"/>
    <mergeCell ref="A1:H1"/>
    <mergeCell ref="D4:H4"/>
    <mergeCell ref="D5:H5"/>
    <mergeCell ref="D6:H6"/>
    <mergeCell ref="D7:H7"/>
  </mergeCells>
  <printOptions/>
  <pageMargins left="0.984251968503937" right="0.7480314960629921" top="1.220472440944882" bottom="0.5905511811023623" header="0.5118110236220472" footer="0"/>
  <pageSetup fitToHeight="0" fitToWidth="1" horizontalDpi="600" verticalDpi="600" orientation="portrait" paperSize="9" scale="81" r:id="rId2"/>
  <legacyDrawingHF r:id="rId1"/>
</worksheet>
</file>

<file path=xl/worksheets/sheet3.xml><?xml version="1.0" encoding="utf-8"?>
<worksheet xmlns="http://schemas.openxmlformats.org/spreadsheetml/2006/main" xmlns:r="http://schemas.openxmlformats.org/officeDocument/2006/relationships">
  <sheetPr>
    <tabColor rgb="FF00B050"/>
  </sheetPr>
  <dimension ref="A1:K205"/>
  <sheetViews>
    <sheetView view="pageBreakPreview" zoomScale="85" zoomScaleSheetLayoutView="85" workbookViewId="0" topLeftCell="A1">
      <selection activeCell="M17" sqref="M17"/>
    </sheetView>
  </sheetViews>
  <sheetFormatPr defaultColWidth="9.140625" defaultRowHeight="12.75"/>
  <cols>
    <col min="1" max="1" width="7.00390625" style="31" customWidth="1"/>
    <col min="2" max="2" width="42.28125" style="31" customWidth="1"/>
    <col min="3" max="3" width="6.57421875" style="31" customWidth="1"/>
    <col min="4" max="4" width="7.8515625" style="37" customWidth="1"/>
    <col min="5" max="5" width="7.7109375" style="31" customWidth="1"/>
    <col min="6" max="6" width="12.7109375" style="31" customWidth="1"/>
    <col min="7" max="7" width="13.00390625" style="31" customWidth="1"/>
    <col min="8" max="16384" width="9.140625" style="31" customWidth="1"/>
  </cols>
  <sheetData>
    <row r="1" ht="12.75">
      <c r="E1" s="480"/>
    </row>
    <row r="2" ht="12.75">
      <c r="E2" s="480"/>
    </row>
    <row r="3" ht="12.75">
      <c r="E3" s="480"/>
    </row>
    <row r="4" ht="12.75">
      <c r="E4" s="480"/>
    </row>
    <row r="5" ht="12.75">
      <c r="E5" s="480"/>
    </row>
    <row r="6" ht="12.75">
      <c r="E6" s="480"/>
    </row>
    <row r="7" spans="1:7" ht="12.75">
      <c r="A7" s="176"/>
      <c r="B7" s="177" t="s">
        <v>30</v>
      </c>
      <c r="C7" s="178"/>
      <c r="D7" s="179"/>
      <c r="E7" s="449"/>
      <c r="F7" s="180"/>
      <c r="G7" s="181"/>
    </row>
    <row r="8" spans="1:7" ht="12.75">
      <c r="A8" s="176" t="s">
        <v>18</v>
      </c>
      <c r="B8" s="182" t="s">
        <v>17</v>
      </c>
      <c r="C8" s="178"/>
      <c r="D8" s="179"/>
      <c r="E8" s="449"/>
      <c r="F8" s="180"/>
      <c r="G8" s="181"/>
    </row>
    <row r="9" spans="1:7" ht="12.75">
      <c r="A9" s="176"/>
      <c r="B9" s="183" t="s">
        <v>33</v>
      </c>
      <c r="C9" s="178"/>
      <c r="D9" s="179"/>
      <c r="E9" s="449"/>
      <c r="F9" s="180"/>
      <c r="G9" s="181"/>
    </row>
    <row r="10" spans="1:7" ht="38.25">
      <c r="A10" s="176"/>
      <c r="B10" s="184"/>
      <c r="C10" s="178"/>
      <c r="D10" s="179"/>
      <c r="E10" s="449"/>
      <c r="F10" s="185" t="s">
        <v>347</v>
      </c>
      <c r="G10" s="185" t="s">
        <v>349</v>
      </c>
    </row>
    <row r="11" spans="1:7" ht="12.75">
      <c r="A11" s="186" t="s">
        <v>6</v>
      </c>
      <c r="B11" s="187" t="s">
        <v>20</v>
      </c>
      <c r="C11" s="188" t="s">
        <v>32</v>
      </c>
      <c r="D11" s="189" t="s">
        <v>0</v>
      </c>
      <c r="E11" s="481" t="s">
        <v>31</v>
      </c>
      <c r="F11" s="190" t="s">
        <v>348</v>
      </c>
      <c r="G11" s="191" t="s">
        <v>348</v>
      </c>
    </row>
    <row r="12" spans="1:7" ht="12.75">
      <c r="A12" s="192"/>
      <c r="B12" s="193"/>
      <c r="C12" s="194"/>
      <c r="D12" s="195"/>
      <c r="E12" s="481" t="s">
        <v>346</v>
      </c>
      <c r="F12" s="196"/>
      <c r="G12" s="181"/>
    </row>
    <row r="13" spans="1:7" s="2" customFormat="1" ht="12.75">
      <c r="A13" s="176"/>
      <c r="B13" s="197" t="s">
        <v>40</v>
      </c>
      <c r="C13" s="178"/>
      <c r="D13" s="179"/>
      <c r="E13" s="460"/>
      <c r="F13" s="444"/>
      <c r="G13" s="445"/>
    </row>
    <row r="14" spans="1:7" s="2" customFormat="1" ht="128.25" customHeight="1">
      <c r="A14" s="176" t="s">
        <v>2</v>
      </c>
      <c r="B14" s="198" t="s">
        <v>37</v>
      </c>
      <c r="C14" s="178"/>
      <c r="D14" s="179"/>
      <c r="E14" s="460"/>
      <c r="F14" s="444"/>
      <c r="G14" s="444"/>
    </row>
    <row r="15" spans="1:7" s="2" customFormat="1" ht="12.75">
      <c r="A15" s="176"/>
      <c r="B15" s="183"/>
      <c r="C15" s="178" t="s">
        <v>28</v>
      </c>
      <c r="D15" s="179">
        <v>1</v>
      </c>
      <c r="E15" s="460"/>
      <c r="F15" s="444">
        <f>D15*E15</f>
        <v>0</v>
      </c>
      <c r="G15" s="444"/>
    </row>
    <row r="16" spans="1:7" ht="12.75">
      <c r="A16" s="199"/>
      <c r="B16" s="200"/>
      <c r="C16" s="201"/>
      <c r="D16" s="202"/>
      <c r="E16" s="482"/>
      <c r="F16" s="477"/>
      <c r="G16" s="477"/>
    </row>
    <row r="17" spans="1:7" ht="190.5" customHeight="1">
      <c r="A17" s="176" t="s">
        <v>3</v>
      </c>
      <c r="B17" s="204" t="s">
        <v>76</v>
      </c>
      <c r="C17" s="201"/>
      <c r="D17" s="202"/>
      <c r="E17" s="482"/>
      <c r="F17" s="477"/>
      <c r="G17" s="477"/>
    </row>
    <row r="18" spans="1:7" ht="12.75">
      <c r="A18" s="176"/>
      <c r="B18" s="205"/>
      <c r="C18" s="178" t="s">
        <v>28</v>
      </c>
      <c r="D18" s="179">
        <v>1</v>
      </c>
      <c r="E18" s="460"/>
      <c r="F18" s="444">
        <f>D18*E18</f>
        <v>0</v>
      </c>
      <c r="G18" s="477"/>
    </row>
    <row r="19" spans="1:7" ht="102">
      <c r="A19" s="176" t="s">
        <v>4</v>
      </c>
      <c r="B19" s="206" t="s">
        <v>280</v>
      </c>
      <c r="C19" s="201"/>
      <c r="D19" s="202"/>
      <c r="E19" s="482"/>
      <c r="F19" s="477"/>
      <c r="G19" s="477"/>
    </row>
    <row r="20" spans="1:7" ht="12.75">
      <c r="A20" s="176"/>
      <c r="B20" s="207"/>
      <c r="C20" s="208" t="s">
        <v>27</v>
      </c>
      <c r="D20" s="209">
        <v>800</v>
      </c>
      <c r="E20" s="473"/>
      <c r="F20" s="478"/>
      <c r="G20" s="445">
        <f>D20*E20</f>
        <v>0</v>
      </c>
    </row>
    <row r="21" spans="1:7" ht="12.75">
      <c r="A21" s="176"/>
      <c r="B21" s="207"/>
      <c r="C21" s="201"/>
      <c r="D21" s="202"/>
      <c r="E21" s="482"/>
      <c r="F21" s="477"/>
      <c r="G21" s="477"/>
    </row>
    <row r="22" spans="1:7" ht="114.75" customHeight="1">
      <c r="A22" s="176">
        <v>4</v>
      </c>
      <c r="B22" s="204" t="s">
        <v>289</v>
      </c>
      <c r="C22" s="201"/>
      <c r="D22" s="202"/>
      <c r="E22" s="482"/>
      <c r="F22" s="477"/>
      <c r="G22" s="477"/>
    </row>
    <row r="23" spans="1:7" ht="12.75">
      <c r="A23" s="199"/>
      <c r="B23" s="200"/>
      <c r="C23" s="178" t="s">
        <v>49</v>
      </c>
      <c r="D23" s="179">
        <v>10</v>
      </c>
      <c r="E23" s="461"/>
      <c r="F23" s="444">
        <f>D23*E23</f>
        <v>0</v>
      </c>
      <c r="G23" s="477"/>
    </row>
    <row r="24" spans="1:7" ht="12.75">
      <c r="A24" s="199"/>
      <c r="B24" s="200"/>
      <c r="C24" s="178"/>
      <c r="D24" s="179"/>
      <c r="E24" s="461"/>
      <c r="F24" s="444"/>
      <c r="G24" s="477"/>
    </row>
    <row r="25" spans="1:7" ht="12.75">
      <c r="A25" s="211"/>
      <c r="B25" s="212" t="s">
        <v>288</v>
      </c>
      <c r="C25" s="208"/>
      <c r="D25" s="209"/>
      <c r="E25" s="473"/>
      <c r="F25" s="445"/>
      <c r="G25" s="445"/>
    </row>
    <row r="26" spans="1:7" ht="12.75">
      <c r="A26" s="211"/>
      <c r="B26" s="213"/>
      <c r="C26" s="208"/>
      <c r="D26" s="209"/>
      <c r="E26" s="473"/>
      <c r="F26" s="445"/>
      <c r="G26" s="445"/>
    </row>
    <row r="27" spans="1:7" ht="66.75" customHeight="1">
      <c r="A27" s="211">
        <v>5</v>
      </c>
      <c r="B27" s="206" t="s">
        <v>281</v>
      </c>
      <c r="C27" s="208"/>
      <c r="D27" s="209"/>
      <c r="E27" s="473"/>
      <c r="F27" s="445"/>
      <c r="G27" s="445"/>
    </row>
    <row r="28" spans="1:11" ht="12.75">
      <c r="A28" s="211"/>
      <c r="B28" s="214" t="s">
        <v>233</v>
      </c>
      <c r="C28" s="208" t="s">
        <v>27</v>
      </c>
      <c r="D28" s="209">
        <v>96</v>
      </c>
      <c r="E28" s="473"/>
      <c r="F28" s="445">
        <f>D28*E28</f>
        <v>0</v>
      </c>
      <c r="G28" s="478"/>
      <c r="H28" s="191" t="s">
        <v>62</v>
      </c>
      <c r="I28">
        <f>(4.88+2*0.6)*2</f>
        <v>12.16</v>
      </c>
      <c r="J28">
        <v>25</v>
      </c>
      <c r="K28">
        <f>I28*J28</f>
        <v>304</v>
      </c>
    </row>
    <row r="29" spans="1:11" ht="12.75">
      <c r="A29" s="211"/>
      <c r="B29" s="215" t="s">
        <v>61</v>
      </c>
      <c r="C29" s="208" t="s">
        <v>29</v>
      </c>
      <c r="D29" s="209">
        <f>D28*1.3*0.04</f>
        <v>4.992000000000001</v>
      </c>
      <c r="E29" s="473"/>
      <c r="F29" s="445">
        <f>D29*E29</f>
        <v>0</v>
      </c>
      <c r="G29" s="478"/>
      <c r="H29" s="191" t="s">
        <v>63</v>
      </c>
      <c r="I29" s="2">
        <f>17.01+2.6</f>
        <v>19.610000000000003</v>
      </c>
      <c r="J29">
        <v>25</v>
      </c>
      <c r="K29">
        <f>I29*J29</f>
        <v>490.25000000000006</v>
      </c>
    </row>
    <row r="30" spans="1:11" ht="12.75">
      <c r="A30" s="211"/>
      <c r="B30" s="213"/>
      <c r="C30" s="208"/>
      <c r="D30" s="209"/>
      <c r="E30" s="473"/>
      <c r="F30" s="445"/>
      <c r="G30" s="478"/>
      <c r="H30" s="191" t="s">
        <v>64</v>
      </c>
      <c r="I30">
        <f>2.6+0.9*2</f>
        <v>4.4</v>
      </c>
      <c r="J30">
        <v>25</v>
      </c>
      <c r="K30">
        <f>I30*J30</f>
        <v>110.00000000000001</v>
      </c>
    </row>
    <row r="31" spans="1:7" ht="51">
      <c r="A31" s="211">
        <v>6</v>
      </c>
      <c r="B31" s="206" t="s">
        <v>39</v>
      </c>
      <c r="C31" s="208"/>
      <c r="D31" s="209"/>
      <c r="E31" s="473"/>
      <c r="F31" s="445"/>
      <c r="G31" s="445"/>
    </row>
    <row r="32" spans="1:7" ht="12.75">
      <c r="A32" s="211"/>
      <c r="B32" s="213"/>
      <c r="C32" s="208" t="s">
        <v>27</v>
      </c>
      <c r="D32" s="209">
        <f>D28</f>
        <v>96</v>
      </c>
      <c r="E32" s="473"/>
      <c r="F32" s="445">
        <f>D32*E32</f>
        <v>0</v>
      </c>
      <c r="G32" s="445"/>
    </row>
    <row r="33" spans="1:7" ht="12.75">
      <c r="A33" s="211"/>
      <c r="B33" s="213"/>
      <c r="C33" s="208"/>
      <c r="D33" s="209"/>
      <c r="E33" s="473"/>
      <c r="F33" s="445"/>
      <c r="G33" s="445"/>
    </row>
    <row r="34" spans="1:7" ht="63.75" customHeight="1">
      <c r="A34" s="211">
        <v>7</v>
      </c>
      <c r="B34" s="206" t="s">
        <v>38</v>
      </c>
      <c r="C34" s="208"/>
      <c r="D34" s="209"/>
      <c r="E34" s="473"/>
      <c r="F34" s="445"/>
      <c r="G34" s="445"/>
    </row>
    <row r="35" spans="1:7" ht="12.75">
      <c r="A35" s="211"/>
      <c r="B35" s="213"/>
      <c r="C35" s="208" t="s">
        <v>27</v>
      </c>
      <c r="D35" s="209">
        <f>D28</f>
        <v>96</v>
      </c>
      <c r="E35" s="473"/>
      <c r="F35" s="445">
        <f>D35*E35</f>
        <v>0</v>
      </c>
      <c r="G35" s="445"/>
    </row>
    <row r="36" spans="1:7" ht="12.75">
      <c r="A36" s="211"/>
      <c r="B36" s="213"/>
      <c r="C36" s="208"/>
      <c r="D36" s="209"/>
      <c r="E36" s="473"/>
      <c r="F36" s="445"/>
      <c r="G36" s="445"/>
    </row>
    <row r="37" spans="1:7" ht="12.75">
      <c r="A37" s="211"/>
      <c r="B37" s="212" t="s">
        <v>329</v>
      </c>
      <c r="C37" s="208"/>
      <c r="D37" s="209"/>
      <c r="E37" s="473"/>
      <c r="F37" s="445"/>
      <c r="G37" s="445"/>
    </row>
    <row r="38" spans="1:7" ht="12.75">
      <c r="A38" s="211"/>
      <c r="B38" s="213"/>
      <c r="C38" s="208"/>
      <c r="D38" s="209"/>
      <c r="E38" s="473"/>
      <c r="F38" s="445"/>
      <c r="G38" s="445"/>
    </row>
    <row r="39" spans="1:7" ht="51">
      <c r="A39" s="211">
        <v>8</v>
      </c>
      <c r="B39" s="206" t="s">
        <v>281</v>
      </c>
      <c r="C39" s="208"/>
      <c r="D39" s="209"/>
      <c r="E39" s="473"/>
      <c r="F39" s="445"/>
      <c r="G39" s="445"/>
    </row>
    <row r="40" spans="1:7" ht="12.75">
      <c r="A40" s="211"/>
      <c r="B40" s="214" t="s">
        <v>233</v>
      </c>
      <c r="C40" s="208" t="s">
        <v>27</v>
      </c>
      <c r="D40" s="209">
        <v>127.16</v>
      </c>
      <c r="E40" s="473"/>
      <c r="F40" s="445">
        <f>D40*E40</f>
        <v>0</v>
      </c>
      <c r="G40" s="445"/>
    </row>
    <row r="41" spans="1:7" ht="12.75">
      <c r="A41" s="211"/>
      <c r="B41" s="215" t="s">
        <v>61</v>
      </c>
      <c r="C41" s="208" t="s">
        <v>29</v>
      </c>
      <c r="D41" s="209">
        <f>D40*1.3*0.04</f>
        <v>6.6123199999999995</v>
      </c>
      <c r="E41" s="473"/>
      <c r="F41" s="445">
        <f>D41*E41</f>
        <v>0</v>
      </c>
      <c r="G41" s="445"/>
    </row>
    <row r="42" spans="1:7" ht="12.75">
      <c r="A42" s="211"/>
      <c r="B42" s="213"/>
      <c r="C42" s="208"/>
      <c r="D42" s="209"/>
      <c r="E42" s="473"/>
      <c r="F42" s="445"/>
      <c r="G42" s="445"/>
    </row>
    <row r="43" spans="1:7" ht="51">
      <c r="A43" s="211">
        <v>9</v>
      </c>
      <c r="B43" s="206" t="s">
        <v>39</v>
      </c>
      <c r="C43" s="208"/>
      <c r="D43" s="209"/>
      <c r="E43" s="473"/>
      <c r="F43" s="445"/>
      <c r="G43" s="445"/>
    </row>
    <row r="44" spans="1:7" ht="12.75">
      <c r="A44" s="211"/>
      <c r="B44" s="213"/>
      <c r="C44" s="208" t="s">
        <v>27</v>
      </c>
      <c r="D44" s="209">
        <f>D40</f>
        <v>127.16</v>
      </c>
      <c r="E44" s="473"/>
      <c r="F44" s="445">
        <f>D44*E44</f>
        <v>0</v>
      </c>
      <c r="G44" s="445"/>
    </row>
    <row r="45" spans="1:7" ht="12.75">
      <c r="A45" s="211"/>
      <c r="B45" s="213"/>
      <c r="C45" s="208"/>
      <c r="D45" s="209"/>
      <c r="E45" s="473"/>
      <c r="F45" s="445"/>
      <c r="G45" s="445"/>
    </row>
    <row r="46" spans="1:7" ht="51">
      <c r="A46" s="211">
        <v>10</v>
      </c>
      <c r="B46" s="206" t="s">
        <v>38</v>
      </c>
      <c r="C46" s="208"/>
      <c r="D46" s="209"/>
      <c r="E46" s="473"/>
      <c r="F46" s="445"/>
      <c r="G46" s="445"/>
    </row>
    <row r="47" spans="1:7" ht="12.75">
      <c r="A47" s="211"/>
      <c r="B47" s="213"/>
      <c r="C47" s="208" t="s">
        <v>27</v>
      </c>
      <c r="D47" s="209">
        <f>D40</f>
        <v>127.16</v>
      </c>
      <c r="E47" s="473"/>
      <c r="F47" s="445">
        <f>D47*E47</f>
        <v>0</v>
      </c>
      <c r="G47" s="445"/>
    </row>
    <row r="48" spans="1:7" ht="12.75">
      <c r="A48" s="211"/>
      <c r="B48" s="213"/>
      <c r="C48" s="208"/>
      <c r="D48" s="209"/>
      <c r="E48" s="473"/>
      <c r="F48" s="445"/>
      <c r="G48" s="445"/>
    </row>
    <row r="49" spans="1:7" ht="25.5">
      <c r="A49" s="211"/>
      <c r="B49" s="212" t="s">
        <v>324</v>
      </c>
      <c r="C49" s="208"/>
      <c r="D49" s="209"/>
      <c r="E49" s="473"/>
      <c r="F49" s="445"/>
      <c r="G49" s="445"/>
    </row>
    <row r="50" spans="1:7" ht="12.75">
      <c r="A50" s="211"/>
      <c r="B50" s="212"/>
      <c r="C50" s="208"/>
      <c r="D50" s="209"/>
      <c r="E50" s="473"/>
      <c r="F50" s="445"/>
      <c r="G50" s="445"/>
    </row>
    <row r="51" spans="1:7" ht="51">
      <c r="A51" s="211">
        <v>11</v>
      </c>
      <c r="B51" s="206" t="s">
        <v>281</v>
      </c>
      <c r="C51" s="208"/>
      <c r="D51" s="209"/>
      <c r="E51" s="473"/>
      <c r="F51" s="445"/>
      <c r="G51" s="445"/>
    </row>
    <row r="52" spans="1:7" ht="12.75">
      <c r="A52" s="211"/>
      <c r="B52" s="214" t="s">
        <v>233</v>
      </c>
      <c r="C52" s="208" t="s">
        <v>27</v>
      </c>
      <c r="D52" s="209">
        <v>180</v>
      </c>
      <c r="E52" s="473"/>
      <c r="F52" s="445">
        <f>D52*E52</f>
        <v>0</v>
      </c>
      <c r="G52" s="445"/>
    </row>
    <row r="53" spans="1:7" ht="12.75">
      <c r="A53" s="211"/>
      <c r="B53" s="215" t="s">
        <v>61</v>
      </c>
      <c r="C53" s="208" t="s">
        <v>29</v>
      </c>
      <c r="D53" s="209">
        <f>D52*1.3*0.04</f>
        <v>9.36</v>
      </c>
      <c r="E53" s="473"/>
      <c r="F53" s="445">
        <f>D53*E53</f>
        <v>0</v>
      </c>
      <c r="G53" s="445"/>
    </row>
    <row r="54" spans="1:7" ht="12.75">
      <c r="A54" s="211"/>
      <c r="B54" s="213"/>
      <c r="C54" s="208"/>
      <c r="D54" s="209"/>
      <c r="E54" s="473"/>
      <c r="F54" s="445"/>
      <c r="G54" s="445"/>
    </row>
    <row r="55" spans="1:7" ht="51">
      <c r="A55" s="211">
        <v>12</v>
      </c>
      <c r="B55" s="206" t="s">
        <v>325</v>
      </c>
      <c r="C55" s="208"/>
      <c r="D55" s="209"/>
      <c r="E55" s="473"/>
      <c r="F55" s="445"/>
      <c r="G55" s="445"/>
    </row>
    <row r="56" spans="1:7" ht="12.75">
      <c r="A56" s="211"/>
      <c r="B56" s="213"/>
      <c r="C56" s="208" t="s">
        <v>27</v>
      </c>
      <c r="D56" s="209">
        <f>D52</f>
        <v>180</v>
      </c>
      <c r="E56" s="473"/>
      <c r="F56" s="445">
        <f>D56*E56</f>
        <v>0</v>
      </c>
      <c r="G56" s="445"/>
    </row>
    <row r="57" spans="1:7" ht="12.75">
      <c r="A57" s="211"/>
      <c r="B57" s="213"/>
      <c r="C57" s="208"/>
      <c r="D57" s="209"/>
      <c r="E57" s="473"/>
      <c r="F57" s="445"/>
      <c r="G57" s="445"/>
    </row>
    <row r="58" spans="1:7" ht="12.75">
      <c r="A58" s="211"/>
      <c r="B58" s="216" t="s">
        <v>290</v>
      </c>
      <c r="C58" s="208"/>
      <c r="D58" s="209"/>
      <c r="E58" s="473"/>
      <c r="F58" s="445"/>
      <c r="G58" s="445"/>
    </row>
    <row r="59" spans="1:7" ht="12.75">
      <c r="A59" s="211"/>
      <c r="B59" s="216"/>
      <c r="C59" s="208"/>
      <c r="D59" s="209"/>
      <c r="E59" s="473"/>
      <c r="F59" s="445"/>
      <c r="G59" s="445"/>
    </row>
    <row r="60" spans="1:7" ht="64.5" customHeight="1">
      <c r="A60" s="211">
        <v>13</v>
      </c>
      <c r="B60" s="198" t="s">
        <v>239</v>
      </c>
      <c r="C60" s="208"/>
      <c r="D60" s="209"/>
      <c r="E60" s="473"/>
      <c r="F60" s="445"/>
      <c r="G60" s="445"/>
    </row>
    <row r="61" spans="1:7" ht="12.75">
      <c r="A61" s="211"/>
      <c r="B61" s="214" t="s">
        <v>233</v>
      </c>
      <c r="C61" s="208" t="s">
        <v>27</v>
      </c>
      <c r="D61" s="209">
        <v>1330</v>
      </c>
      <c r="E61" s="473"/>
      <c r="F61" s="445">
        <f>D61*E61</f>
        <v>0</v>
      </c>
      <c r="G61" s="445"/>
    </row>
    <row r="62" spans="1:7" ht="12.75">
      <c r="A62" s="211"/>
      <c r="B62" s="215" t="s">
        <v>61</v>
      </c>
      <c r="C62" s="208" t="s">
        <v>29</v>
      </c>
      <c r="D62" s="209">
        <f>D61*1.3*0.04</f>
        <v>69.16</v>
      </c>
      <c r="E62" s="473"/>
      <c r="F62" s="445">
        <f>D62*E62</f>
        <v>0</v>
      </c>
      <c r="G62" s="445"/>
    </row>
    <row r="63" spans="1:7" ht="12.75">
      <c r="A63" s="211"/>
      <c r="B63" s="213"/>
      <c r="C63" s="208"/>
      <c r="D63" s="209"/>
      <c r="E63" s="473"/>
      <c r="F63" s="445"/>
      <c r="G63" s="445"/>
    </row>
    <row r="64" spans="1:7" ht="64.5" customHeight="1">
      <c r="A64" s="211">
        <v>14</v>
      </c>
      <c r="B64" s="198" t="s">
        <v>39</v>
      </c>
      <c r="C64" s="208"/>
      <c r="D64" s="209"/>
      <c r="E64" s="473"/>
      <c r="F64" s="445"/>
      <c r="G64" s="445"/>
    </row>
    <row r="65" spans="1:7" ht="12.75">
      <c r="A65" s="211"/>
      <c r="B65" s="213"/>
      <c r="C65" s="208" t="s">
        <v>27</v>
      </c>
      <c r="D65" s="209">
        <f>D61</f>
        <v>1330</v>
      </c>
      <c r="E65" s="473"/>
      <c r="F65" s="445">
        <f>D65*E65</f>
        <v>0</v>
      </c>
      <c r="G65" s="445"/>
    </row>
    <row r="66" spans="1:7" ht="12.75">
      <c r="A66" s="211"/>
      <c r="B66" s="213"/>
      <c r="C66" s="208"/>
      <c r="D66" s="209"/>
      <c r="E66" s="473"/>
      <c r="F66" s="445"/>
      <c r="G66" s="445"/>
    </row>
    <row r="67" spans="1:7" ht="64.5" customHeight="1">
      <c r="A67" s="211">
        <v>15</v>
      </c>
      <c r="B67" s="206" t="s">
        <v>38</v>
      </c>
      <c r="C67" s="208"/>
      <c r="D67" s="209"/>
      <c r="E67" s="473"/>
      <c r="F67" s="445"/>
      <c r="G67" s="445"/>
    </row>
    <row r="68" spans="1:7" ht="12.75">
      <c r="A68" s="211"/>
      <c r="B68" s="213"/>
      <c r="C68" s="208" t="s">
        <v>27</v>
      </c>
      <c r="D68" s="209">
        <f>D61</f>
        <v>1330</v>
      </c>
      <c r="E68" s="473"/>
      <c r="F68" s="445">
        <f>D68*E68</f>
        <v>0</v>
      </c>
      <c r="G68" s="445"/>
    </row>
    <row r="69" spans="1:7" ht="12.75">
      <c r="A69" s="211"/>
      <c r="B69" s="213"/>
      <c r="C69" s="208"/>
      <c r="D69" s="209"/>
      <c r="E69" s="473"/>
      <c r="F69" s="445"/>
      <c r="G69" s="445"/>
    </row>
    <row r="70" spans="1:7" ht="12.75">
      <c r="A70" s="211"/>
      <c r="B70" s="217" t="s">
        <v>291</v>
      </c>
      <c r="C70" s="208"/>
      <c r="D70" s="209"/>
      <c r="E70" s="473"/>
      <c r="F70" s="445"/>
      <c r="G70" s="445"/>
    </row>
    <row r="71" spans="1:7" ht="12.75">
      <c r="A71" s="211"/>
      <c r="B71" s="217"/>
      <c r="C71" s="208"/>
      <c r="D71" s="209"/>
      <c r="E71" s="473"/>
      <c r="F71" s="445"/>
      <c r="G71" s="445"/>
    </row>
    <row r="72" spans="1:7" ht="89.25" customHeight="1">
      <c r="A72" s="211">
        <v>16</v>
      </c>
      <c r="B72" s="218" t="s">
        <v>344</v>
      </c>
      <c r="C72" s="208"/>
      <c r="D72" s="209"/>
      <c r="E72" s="473"/>
      <c r="F72" s="445"/>
      <c r="G72" s="445"/>
    </row>
    <row r="73" spans="1:7" ht="12.75">
      <c r="A73" s="211"/>
      <c r="B73" s="219" t="s">
        <v>316</v>
      </c>
      <c r="C73" s="208" t="s">
        <v>29</v>
      </c>
      <c r="D73" s="209">
        <v>14</v>
      </c>
      <c r="E73" s="473"/>
      <c r="F73" s="444">
        <f>D73*E73</f>
        <v>0</v>
      </c>
      <c r="G73" s="444"/>
    </row>
    <row r="74" spans="1:7" ht="12.75">
      <c r="A74" s="211"/>
      <c r="B74" s="219" t="s">
        <v>317</v>
      </c>
      <c r="C74" s="208" t="s">
        <v>29</v>
      </c>
      <c r="D74" s="209">
        <v>9</v>
      </c>
      <c r="E74" s="473"/>
      <c r="F74" s="445">
        <f>D74*E74</f>
        <v>0</v>
      </c>
      <c r="G74" s="445"/>
    </row>
    <row r="75" spans="1:7" ht="12.75">
      <c r="A75" s="211"/>
      <c r="B75" s="219"/>
      <c r="C75" s="208"/>
      <c r="D75" s="209"/>
      <c r="E75" s="473"/>
      <c r="F75" s="445"/>
      <c r="G75" s="445"/>
    </row>
    <row r="76" spans="1:7" ht="65.25" customHeight="1">
      <c r="A76" s="211">
        <v>17</v>
      </c>
      <c r="B76" s="218" t="s">
        <v>292</v>
      </c>
      <c r="C76" s="208"/>
      <c r="D76" s="209"/>
      <c r="E76" s="473"/>
      <c r="F76" s="445"/>
      <c r="G76" s="445"/>
    </row>
    <row r="77" spans="1:7" ht="12.75">
      <c r="A77" s="211"/>
      <c r="B77" s="219" t="s">
        <v>316</v>
      </c>
      <c r="C77" s="208" t="s">
        <v>29</v>
      </c>
      <c r="D77" s="209">
        <f>D73</f>
        <v>14</v>
      </c>
      <c r="E77" s="473"/>
      <c r="F77" s="444">
        <f>D77*E77</f>
        <v>0</v>
      </c>
      <c r="G77" s="444"/>
    </row>
    <row r="78" spans="1:7" ht="12.75">
      <c r="A78" s="211"/>
      <c r="B78" s="219" t="s">
        <v>317</v>
      </c>
      <c r="C78" s="208" t="s">
        <v>29</v>
      </c>
      <c r="D78" s="209">
        <f>D74</f>
        <v>9</v>
      </c>
      <c r="E78" s="473"/>
      <c r="F78" s="445">
        <f>D78*E78</f>
        <v>0</v>
      </c>
      <c r="G78" s="445"/>
    </row>
    <row r="79" spans="1:7" ht="12.75">
      <c r="A79" s="211"/>
      <c r="B79" s="219"/>
      <c r="C79" s="208"/>
      <c r="D79" s="209"/>
      <c r="E79" s="473"/>
      <c r="F79" s="445"/>
      <c r="G79" s="445"/>
    </row>
    <row r="80" spans="1:7" ht="40.5" customHeight="1">
      <c r="A80" s="199"/>
      <c r="B80" s="216" t="s">
        <v>293</v>
      </c>
      <c r="C80" s="201"/>
      <c r="D80" s="202"/>
      <c r="E80" s="482"/>
      <c r="F80" s="477"/>
      <c r="G80" s="479"/>
    </row>
    <row r="81" spans="1:7" ht="12.75">
      <c r="A81" s="199"/>
      <c r="B81" s="216"/>
      <c r="C81" s="201"/>
      <c r="D81" s="202"/>
      <c r="E81" s="482"/>
      <c r="F81" s="477"/>
      <c r="G81" s="479"/>
    </row>
    <row r="82" spans="1:7" ht="128.25" customHeight="1">
      <c r="A82" s="176">
        <v>18</v>
      </c>
      <c r="B82" s="204" t="s">
        <v>330</v>
      </c>
      <c r="C82" s="201"/>
      <c r="D82" s="202"/>
      <c r="E82" s="482"/>
      <c r="F82" s="477"/>
      <c r="G82" s="479"/>
    </row>
    <row r="83" spans="1:7" ht="15">
      <c r="A83" s="199"/>
      <c r="B83" s="220"/>
      <c r="C83" s="221" t="s">
        <v>350</v>
      </c>
      <c r="D83" s="179">
        <v>340</v>
      </c>
      <c r="E83" s="460"/>
      <c r="F83" s="444">
        <f>D83*E83</f>
        <v>0</v>
      </c>
      <c r="G83" s="479"/>
    </row>
    <row r="84" spans="1:7" ht="12.75">
      <c r="A84" s="199"/>
      <c r="B84" s="200"/>
      <c r="C84" s="201"/>
      <c r="D84" s="202"/>
      <c r="E84" s="482"/>
      <c r="F84" s="477"/>
      <c r="G84" s="479"/>
    </row>
    <row r="85" spans="1:7" s="29" customFormat="1" ht="105" customHeight="1">
      <c r="A85" s="222">
        <v>19</v>
      </c>
      <c r="B85" s="204" t="s">
        <v>294</v>
      </c>
      <c r="C85" s="221"/>
      <c r="D85" s="223"/>
      <c r="E85" s="465"/>
      <c r="F85" s="458"/>
      <c r="G85" s="477"/>
    </row>
    <row r="86" spans="1:7" s="29" customFormat="1" ht="13.5" customHeight="1">
      <c r="A86" s="222"/>
      <c r="B86" s="224"/>
      <c r="C86" s="221" t="s">
        <v>351</v>
      </c>
      <c r="D86" s="223">
        <f>D83*1.3*0.1</f>
        <v>44.2</v>
      </c>
      <c r="E86" s="465"/>
      <c r="F86" s="444">
        <f>D86*E86</f>
        <v>0</v>
      </c>
      <c r="G86" s="477"/>
    </row>
    <row r="87" spans="1:7" s="29" customFormat="1" ht="13.5" customHeight="1">
      <c r="A87" s="222"/>
      <c r="B87" s="224"/>
      <c r="C87" s="221"/>
      <c r="D87" s="223"/>
      <c r="E87" s="465"/>
      <c r="F87" s="444"/>
      <c r="G87" s="477"/>
    </row>
    <row r="88" spans="1:7" s="29" customFormat="1" ht="38.25" customHeight="1">
      <c r="A88" s="222"/>
      <c r="B88" s="216" t="s">
        <v>241</v>
      </c>
      <c r="C88" s="221"/>
      <c r="D88" s="223"/>
      <c r="E88" s="465"/>
      <c r="F88" s="458"/>
      <c r="G88" s="477"/>
    </row>
    <row r="89" spans="1:7" s="29" customFormat="1" ht="13.5" customHeight="1">
      <c r="A89" s="222"/>
      <c r="B89" s="216"/>
      <c r="C89" s="221"/>
      <c r="D89" s="223"/>
      <c r="E89" s="465"/>
      <c r="F89" s="458"/>
      <c r="G89" s="477"/>
    </row>
    <row r="90" spans="1:7" s="29" customFormat="1" ht="129" customHeight="1">
      <c r="A90" s="222">
        <v>20</v>
      </c>
      <c r="B90" s="206" t="s">
        <v>282</v>
      </c>
      <c r="C90" s="221"/>
      <c r="D90" s="223"/>
      <c r="E90" s="465"/>
      <c r="F90" s="458"/>
      <c r="G90" s="477"/>
    </row>
    <row r="91" spans="1:7" s="29" customFormat="1" ht="15" customHeight="1">
      <c r="A91" s="222"/>
      <c r="B91" s="219" t="s">
        <v>242</v>
      </c>
      <c r="C91" s="221" t="s">
        <v>350</v>
      </c>
      <c r="D91" s="179">
        <v>550</v>
      </c>
      <c r="E91" s="460"/>
      <c r="F91" s="444">
        <f>D91*E91</f>
        <v>0</v>
      </c>
      <c r="G91" s="477"/>
    </row>
    <row r="92" spans="1:7" s="29" customFormat="1" ht="15" customHeight="1">
      <c r="A92" s="222"/>
      <c r="B92" s="219" t="s">
        <v>243</v>
      </c>
      <c r="C92" s="221" t="s">
        <v>351</v>
      </c>
      <c r="D92" s="223">
        <f>D91*1.3*0.05</f>
        <v>35.75</v>
      </c>
      <c r="E92" s="465"/>
      <c r="F92" s="444">
        <f>D92*E92</f>
        <v>0</v>
      </c>
      <c r="G92" s="477"/>
    </row>
    <row r="93" spans="1:7" s="29" customFormat="1" ht="15" customHeight="1">
      <c r="A93" s="222"/>
      <c r="B93" s="216"/>
      <c r="C93" s="221"/>
      <c r="D93" s="223"/>
      <c r="E93" s="465"/>
      <c r="F93" s="458"/>
      <c r="G93" s="477"/>
    </row>
    <row r="94" spans="1:7" s="29" customFormat="1" ht="115.5" customHeight="1">
      <c r="A94" s="222">
        <v>21</v>
      </c>
      <c r="B94" s="206" t="s">
        <v>244</v>
      </c>
      <c r="C94" s="221"/>
      <c r="D94" s="223"/>
      <c r="E94" s="465"/>
      <c r="F94" s="458"/>
      <c r="G94" s="477"/>
    </row>
    <row r="95" spans="1:7" s="29" customFormat="1" ht="15" customHeight="1">
      <c r="A95" s="222"/>
      <c r="B95" s="216"/>
      <c r="C95" s="221" t="s">
        <v>350</v>
      </c>
      <c r="D95" s="179">
        <f>D91</f>
        <v>550</v>
      </c>
      <c r="E95" s="460"/>
      <c r="F95" s="444">
        <f>D95*E95</f>
        <v>0</v>
      </c>
      <c r="G95" s="477"/>
    </row>
    <row r="96" spans="1:7" s="29" customFormat="1" ht="15" customHeight="1">
      <c r="A96" s="222"/>
      <c r="B96" s="216"/>
      <c r="C96" s="221"/>
      <c r="D96" s="223"/>
      <c r="E96" s="465"/>
      <c r="F96" s="458"/>
      <c r="G96" s="477"/>
    </row>
    <row r="97" spans="1:7" ht="12.75">
      <c r="A97" s="199"/>
      <c r="B97" s="225" t="s">
        <v>41</v>
      </c>
      <c r="C97" s="201"/>
      <c r="D97" s="202"/>
      <c r="E97" s="482"/>
      <c r="F97" s="477"/>
      <c r="G97" s="479"/>
    </row>
    <row r="98" spans="1:8" ht="153.75" customHeight="1">
      <c r="A98" s="176">
        <v>22</v>
      </c>
      <c r="B98" s="226" t="s">
        <v>42</v>
      </c>
      <c r="C98" s="178"/>
      <c r="D98" s="179"/>
      <c r="E98" s="460"/>
      <c r="F98" s="444"/>
      <c r="G98" s="479"/>
      <c r="H98" s="37"/>
    </row>
    <row r="99" spans="1:7" ht="12.75">
      <c r="A99" s="176"/>
      <c r="B99" s="227" t="s">
        <v>43</v>
      </c>
      <c r="C99" s="178" t="s">
        <v>27</v>
      </c>
      <c r="D99" s="179">
        <f>0.15*0.15*154</f>
        <v>3.465</v>
      </c>
      <c r="E99" s="460"/>
      <c r="F99" s="444">
        <f>D99*E99</f>
        <v>0</v>
      </c>
      <c r="G99" s="479"/>
    </row>
    <row r="100" spans="1:7" ht="12.75">
      <c r="A100" s="176"/>
      <c r="B100" s="227" t="s">
        <v>44</v>
      </c>
      <c r="C100" s="178" t="s">
        <v>29</v>
      </c>
      <c r="D100" s="179">
        <f>1.3*0.04*D99</f>
        <v>0.18018</v>
      </c>
      <c r="E100" s="460"/>
      <c r="F100" s="444">
        <f>D100*E100</f>
        <v>0</v>
      </c>
      <c r="G100" s="479"/>
    </row>
    <row r="101" spans="1:7" ht="12.75">
      <c r="A101" s="199"/>
      <c r="B101" s="228"/>
      <c r="C101" s="201"/>
      <c r="D101" s="202"/>
      <c r="E101" s="482"/>
      <c r="F101" s="477"/>
      <c r="G101" s="479"/>
    </row>
    <row r="102" spans="1:7" ht="116.25" customHeight="1">
      <c r="A102" s="176">
        <v>23</v>
      </c>
      <c r="B102" s="226" t="s">
        <v>77</v>
      </c>
      <c r="C102" s="178"/>
      <c r="D102" s="179"/>
      <c r="E102" s="460"/>
      <c r="F102" s="444"/>
      <c r="G102" s="479"/>
    </row>
    <row r="103" spans="1:7" ht="12.75">
      <c r="A103" s="176"/>
      <c r="B103" s="227" t="s">
        <v>65</v>
      </c>
      <c r="C103" s="178" t="s">
        <v>12</v>
      </c>
      <c r="D103" s="179">
        <v>154</v>
      </c>
      <c r="E103" s="460"/>
      <c r="F103" s="444">
        <f>D103*E103</f>
        <v>0</v>
      </c>
      <c r="G103" s="479"/>
    </row>
    <row r="104" spans="1:7" ht="12.75">
      <c r="A104" s="176"/>
      <c r="B104" s="227"/>
      <c r="C104" s="178"/>
      <c r="D104" s="179"/>
      <c r="E104" s="460"/>
      <c r="F104" s="444"/>
      <c r="G104" s="479"/>
    </row>
    <row r="105" spans="1:7" ht="51">
      <c r="A105" s="176">
        <v>24</v>
      </c>
      <c r="B105" s="229" t="s">
        <v>53</v>
      </c>
      <c r="C105" s="178"/>
      <c r="D105" s="179"/>
      <c r="E105" s="460"/>
      <c r="F105" s="444"/>
      <c r="G105" s="479"/>
    </row>
    <row r="106" spans="1:7" ht="12.75">
      <c r="A106" s="176"/>
      <c r="B106" s="227"/>
      <c r="C106" s="178" t="s">
        <v>12</v>
      </c>
      <c r="D106" s="179">
        <v>154</v>
      </c>
      <c r="E106" s="460"/>
      <c r="F106" s="444">
        <f>D106*E106</f>
        <v>0</v>
      </c>
      <c r="G106" s="479"/>
    </row>
    <row r="107" spans="1:7" ht="12.75">
      <c r="A107" s="199"/>
      <c r="B107" s="228"/>
      <c r="C107" s="201"/>
      <c r="D107" s="202"/>
      <c r="E107" s="482"/>
      <c r="F107" s="477"/>
      <c r="G107" s="479"/>
    </row>
    <row r="108" spans="1:7" ht="12.75">
      <c r="A108" s="176"/>
      <c r="B108" s="225" t="s">
        <v>45</v>
      </c>
      <c r="C108" s="178"/>
      <c r="D108" s="179"/>
      <c r="E108" s="460"/>
      <c r="F108" s="444"/>
      <c r="G108" s="479"/>
    </row>
    <row r="109" spans="1:7" ht="78" customHeight="1">
      <c r="A109" s="230">
        <v>25</v>
      </c>
      <c r="B109" s="198" t="s">
        <v>60</v>
      </c>
      <c r="C109" s="178"/>
      <c r="D109" s="179"/>
      <c r="E109" s="460"/>
      <c r="F109" s="444"/>
      <c r="G109" s="479"/>
    </row>
    <row r="110" spans="1:7" ht="12.75">
      <c r="A110" s="176"/>
      <c r="B110" s="231"/>
      <c r="C110" s="178" t="s">
        <v>28</v>
      </c>
      <c r="D110" s="179">
        <v>1</v>
      </c>
      <c r="E110" s="460"/>
      <c r="F110" s="478"/>
      <c r="G110" s="444">
        <f>D110*E110</f>
        <v>0</v>
      </c>
    </row>
    <row r="111" spans="1:7" ht="12.75">
      <c r="A111" s="176"/>
      <c r="B111" s="231"/>
      <c r="C111" s="178"/>
      <c r="D111" s="179"/>
      <c r="E111" s="460"/>
      <c r="F111" s="444"/>
      <c r="G111" s="479"/>
    </row>
    <row r="112" spans="1:7" ht="38.25">
      <c r="A112" s="230">
        <v>26</v>
      </c>
      <c r="B112" s="232" t="s">
        <v>46</v>
      </c>
      <c r="C112" s="178"/>
      <c r="D112" s="179"/>
      <c r="E112" s="460"/>
      <c r="F112" s="444"/>
      <c r="G112" s="479"/>
    </row>
    <row r="113" spans="1:7" ht="12.75">
      <c r="A113" s="176"/>
      <c r="B113" s="231" t="s">
        <v>47</v>
      </c>
      <c r="C113" s="178" t="s">
        <v>49</v>
      </c>
      <c r="D113" s="179">
        <v>3</v>
      </c>
      <c r="E113" s="460"/>
      <c r="F113" s="478"/>
      <c r="G113" s="444">
        <f>D113*E113</f>
        <v>0</v>
      </c>
    </row>
    <row r="114" spans="1:7" ht="12.75">
      <c r="A114" s="176"/>
      <c r="B114" s="231" t="s">
        <v>48</v>
      </c>
      <c r="C114" s="178" t="s">
        <v>49</v>
      </c>
      <c r="D114" s="179">
        <v>3</v>
      </c>
      <c r="E114" s="460"/>
      <c r="F114" s="478"/>
      <c r="G114" s="444">
        <f>D114*E114</f>
        <v>0</v>
      </c>
    </row>
    <row r="115" spans="1:7" ht="12.75">
      <c r="A115" s="176"/>
      <c r="B115" s="231"/>
      <c r="C115" s="178"/>
      <c r="D115" s="179"/>
      <c r="E115" s="460"/>
      <c r="F115" s="444"/>
      <c r="G115" s="479"/>
    </row>
    <row r="116" spans="1:7" ht="76.5" customHeight="1">
      <c r="A116" s="230">
        <v>27</v>
      </c>
      <c r="B116" s="198" t="s">
        <v>50</v>
      </c>
      <c r="C116" s="178"/>
      <c r="D116" s="179"/>
      <c r="E116" s="460"/>
      <c r="F116" s="444"/>
      <c r="G116" s="479"/>
    </row>
    <row r="117" spans="1:7" ht="12.75">
      <c r="A117" s="176"/>
      <c r="B117" s="231"/>
      <c r="C117" s="178" t="s">
        <v>16</v>
      </c>
      <c r="D117" s="179">
        <v>1</v>
      </c>
      <c r="E117" s="460">
        <f>SUM(F15:F114)*0.1</f>
        <v>0</v>
      </c>
      <c r="F117" s="478"/>
      <c r="G117" s="444">
        <f>D117*E117</f>
        <v>0</v>
      </c>
    </row>
    <row r="118" spans="1:7" ht="12.75">
      <c r="A118" s="199"/>
      <c r="B118" s="200"/>
      <c r="C118" s="201"/>
      <c r="D118" s="202"/>
      <c r="E118" s="482"/>
      <c r="F118" s="477"/>
      <c r="G118" s="479"/>
    </row>
    <row r="119" spans="1:7" ht="12.75">
      <c r="A119" s="233" t="s">
        <v>6</v>
      </c>
      <c r="B119" s="493" t="s">
        <v>21</v>
      </c>
      <c r="C119" s="494"/>
      <c r="D119" s="235"/>
      <c r="E119" s="455"/>
      <c r="F119" s="447">
        <f>SUM(F14:F118)</f>
        <v>0</v>
      </c>
      <c r="G119" s="447">
        <f>SUM(G14:G118)</f>
        <v>0</v>
      </c>
    </row>
    <row r="120" spans="1:7" ht="12.75">
      <c r="A120" s="199"/>
      <c r="B120" s="200"/>
      <c r="C120" s="201"/>
      <c r="D120" s="202"/>
      <c r="E120" s="483"/>
      <c r="F120" s="203"/>
      <c r="G120" s="181"/>
    </row>
    <row r="121" spans="1:6" ht="12.75">
      <c r="A121" s="32"/>
      <c r="B121" s="36"/>
      <c r="C121" s="33"/>
      <c r="D121" s="30"/>
      <c r="E121" s="30"/>
      <c r="F121" s="34"/>
    </row>
    <row r="122" spans="1:6" ht="12.75">
      <c r="A122" s="32"/>
      <c r="B122" s="36"/>
      <c r="C122" s="33"/>
      <c r="D122" s="30"/>
      <c r="E122" s="30"/>
      <c r="F122" s="34"/>
    </row>
    <row r="123" spans="1:6" ht="12.75">
      <c r="A123" s="32"/>
      <c r="B123" s="36"/>
      <c r="C123" s="33"/>
      <c r="D123" s="30"/>
      <c r="E123" s="30"/>
      <c r="F123" s="34"/>
    </row>
    <row r="124" spans="1:6" ht="12.75">
      <c r="A124" s="32"/>
      <c r="B124" s="36"/>
      <c r="C124" s="33"/>
      <c r="D124" s="30"/>
      <c r="E124" s="30"/>
      <c r="F124" s="34"/>
    </row>
    <row r="125" spans="1:6" ht="12.75">
      <c r="A125" s="32"/>
      <c r="B125" s="36"/>
      <c r="C125" s="33"/>
      <c r="D125" s="30"/>
      <c r="E125" s="30"/>
      <c r="F125" s="34"/>
    </row>
    <row r="126" spans="1:6" ht="12.75">
      <c r="A126" s="32"/>
      <c r="B126" s="36"/>
      <c r="C126" s="33"/>
      <c r="D126" s="30"/>
      <c r="E126" s="30"/>
      <c r="F126" s="34"/>
    </row>
    <row r="127" spans="1:6" ht="12.75">
      <c r="A127" s="32"/>
      <c r="B127" s="36"/>
      <c r="C127" s="33"/>
      <c r="D127" s="30"/>
      <c r="E127" s="30"/>
      <c r="F127" s="34"/>
    </row>
    <row r="128" spans="1:6" ht="12.75">
      <c r="A128" s="32"/>
      <c r="B128" s="36"/>
      <c r="C128" s="33"/>
      <c r="D128" s="30"/>
      <c r="E128" s="30"/>
      <c r="F128" s="34"/>
    </row>
    <row r="129" spans="1:6" ht="12.75">
      <c r="A129" s="32"/>
      <c r="B129" s="36"/>
      <c r="C129" s="33"/>
      <c r="D129" s="30"/>
      <c r="E129" s="30"/>
      <c r="F129" s="34"/>
    </row>
    <row r="130" spans="1:6" ht="12.75">
      <c r="A130" s="32"/>
      <c r="B130" s="36"/>
      <c r="C130" s="33"/>
      <c r="D130" s="30"/>
      <c r="E130" s="30"/>
      <c r="F130" s="34"/>
    </row>
    <row r="131" spans="1:6" ht="12.75">
      <c r="A131" s="32"/>
      <c r="B131" s="36"/>
      <c r="C131" s="33"/>
      <c r="D131" s="30"/>
      <c r="E131" s="30"/>
      <c r="F131" s="34"/>
    </row>
    <row r="132" spans="1:6" ht="12.75">
      <c r="A132" s="32"/>
      <c r="B132" s="36"/>
      <c r="C132" s="33"/>
      <c r="D132" s="30"/>
      <c r="E132" s="30"/>
      <c r="F132" s="34"/>
    </row>
    <row r="133" spans="1:6" ht="12.75">
      <c r="A133" s="32"/>
      <c r="B133" s="36"/>
      <c r="C133" s="33"/>
      <c r="D133" s="30"/>
      <c r="E133" s="30"/>
      <c r="F133" s="34"/>
    </row>
    <row r="134" spans="1:6" ht="12.75">
      <c r="A134" s="32"/>
      <c r="B134" s="36"/>
      <c r="C134" s="33"/>
      <c r="D134" s="30"/>
      <c r="E134" s="30"/>
      <c r="F134" s="34"/>
    </row>
    <row r="135" spans="1:6" ht="12.75">
      <c r="A135" s="32"/>
      <c r="B135" s="36"/>
      <c r="C135" s="33"/>
      <c r="D135" s="30"/>
      <c r="E135" s="30"/>
      <c r="F135" s="34"/>
    </row>
    <row r="136" spans="1:6" ht="12.75">
      <c r="A136" s="32"/>
      <c r="B136" s="36"/>
      <c r="C136" s="33"/>
      <c r="D136" s="30"/>
      <c r="E136" s="30"/>
      <c r="F136" s="34"/>
    </row>
    <row r="137" spans="1:6" ht="12.75">
      <c r="A137" s="32"/>
      <c r="B137" s="36"/>
      <c r="C137" s="33"/>
      <c r="D137" s="30"/>
      <c r="E137" s="30"/>
      <c r="F137" s="34"/>
    </row>
    <row r="138" spans="1:6" ht="12.75">
      <c r="A138" s="32"/>
      <c r="B138" s="36"/>
      <c r="C138" s="33"/>
      <c r="D138" s="30"/>
      <c r="E138" s="30"/>
      <c r="F138" s="34"/>
    </row>
    <row r="139" spans="1:6" ht="12.75">
      <c r="A139" s="32"/>
      <c r="B139" s="36"/>
      <c r="C139" s="33"/>
      <c r="D139" s="30"/>
      <c r="E139" s="30"/>
      <c r="F139" s="34"/>
    </row>
    <row r="140" spans="1:6" ht="12.75">
      <c r="A140" s="32"/>
      <c r="B140" s="36"/>
      <c r="C140" s="33"/>
      <c r="D140" s="30"/>
      <c r="E140" s="30"/>
      <c r="F140" s="34"/>
    </row>
    <row r="141" spans="1:6" ht="12.75">
      <c r="A141" s="32"/>
      <c r="B141" s="36"/>
      <c r="C141" s="33"/>
      <c r="D141" s="30"/>
      <c r="E141" s="30"/>
      <c r="F141" s="34"/>
    </row>
    <row r="142" spans="1:6" ht="12.75">
      <c r="A142" s="32"/>
      <c r="B142" s="36"/>
      <c r="C142" s="33"/>
      <c r="D142" s="30"/>
      <c r="E142" s="30"/>
      <c r="F142" s="34"/>
    </row>
    <row r="143" spans="1:6" ht="12.75">
      <c r="A143" s="32"/>
      <c r="B143" s="36"/>
      <c r="C143" s="33"/>
      <c r="D143" s="30"/>
      <c r="E143" s="30"/>
      <c r="F143" s="34"/>
    </row>
    <row r="144" spans="1:6" ht="12.75">
      <c r="A144" s="32"/>
      <c r="B144" s="36"/>
      <c r="C144" s="33"/>
      <c r="D144" s="30"/>
      <c r="E144" s="30"/>
      <c r="F144" s="34"/>
    </row>
    <row r="145" spans="1:6" ht="12.75">
      <c r="A145" s="32"/>
      <c r="B145" s="36"/>
      <c r="C145" s="33"/>
      <c r="D145" s="30"/>
      <c r="E145" s="30"/>
      <c r="F145" s="34"/>
    </row>
    <row r="146" spans="1:6" ht="12.75">
      <c r="A146" s="32"/>
      <c r="B146" s="36"/>
      <c r="C146" s="33"/>
      <c r="D146" s="30"/>
      <c r="E146" s="30"/>
      <c r="F146" s="34"/>
    </row>
    <row r="147" spans="1:6" ht="12.75">
      <c r="A147" s="32"/>
      <c r="B147" s="36"/>
      <c r="C147" s="33"/>
      <c r="D147" s="30"/>
      <c r="E147" s="30"/>
      <c r="F147" s="34"/>
    </row>
    <row r="148" spans="1:6" ht="12.75">
      <c r="A148" s="32"/>
      <c r="B148" s="36"/>
      <c r="C148" s="33"/>
      <c r="D148" s="30"/>
      <c r="E148" s="30"/>
      <c r="F148" s="34"/>
    </row>
    <row r="149" spans="1:6" ht="12.75">
      <c r="A149" s="32"/>
      <c r="B149" s="36"/>
      <c r="C149" s="33"/>
      <c r="D149" s="30"/>
      <c r="E149" s="30"/>
      <c r="F149" s="34"/>
    </row>
    <row r="150" spans="1:6" ht="12.75">
      <c r="A150" s="32"/>
      <c r="B150" s="36"/>
      <c r="C150" s="33"/>
      <c r="D150" s="30"/>
      <c r="E150" s="30"/>
      <c r="F150" s="34"/>
    </row>
    <row r="151" spans="1:6" ht="12.75">
      <c r="A151" s="32"/>
      <c r="B151" s="36"/>
      <c r="C151" s="33"/>
      <c r="D151" s="30"/>
      <c r="E151" s="30"/>
      <c r="F151" s="34"/>
    </row>
    <row r="152" spans="1:6" ht="12.75">
      <c r="A152" s="38"/>
      <c r="B152" s="36"/>
      <c r="C152" s="33"/>
      <c r="D152" s="30"/>
      <c r="E152" s="30"/>
      <c r="F152" s="34"/>
    </row>
    <row r="153" spans="1:6" ht="12.75">
      <c r="A153" s="38"/>
      <c r="B153" s="39"/>
      <c r="C153" s="40"/>
      <c r="D153" s="41"/>
      <c r="E153" s="41"/>
      <c r="F153" s="42"/>
    </row>
    <row r="154" spans="1:6" ht="12.75">
      <c r="A154" s="38"/>
      <c r="B154" s="39"/>
      <c r="C154" s="40"/>
      <c r="D154" s="41"/>
      <c r="E154" s="41"/>
      <c r="F154" s="42"/>
    </row>
    <row r="155" spans="1:6" ht="12.75">
      <c r="A155" s="38"/>
      <c r="B155" s="39"/>
      <c r="C155" s="40"/>
      <c r="D155" s="41"/>
      <c r="E155" s="41"/>
      <c r="F155" s="42"/>
    </row>
    <row r="156" spans="1:6" ht="12.75">
      <c r="A156" s="38"/>
      <c r="B156" s="39"/>
      <c r="C156" s="40"/>
      <c r="D156" s="41"/>
      <c r="E156" s="41"/>
      <c r="F156" s="42"/>
    </row>
    <row r="157" spans="1:6" ht="12.75">
      <c r="A157" s="38"/>
      <c r="B157" s="39"/>
      <c r="C157" s="40"/>
      <c r="D157" s="41"/>
      <c r="E157" s="41"/>
      <c r="F157" s="42"/>
    </row>
    <row r="158" spans="1:6" ht="12.75">
      <c r="A158" s="38"/>
      <c r="B158" s="39"/>
      <c r="C158" s="40"/>
      <c r="D158" s="41"/>
      <c r="E158" s="41"/>
      <c r="F158" s="42"/>
    </row>
    <row r="159" spans="1:6" ht="12.75">
      <c r="A159" s="38"/>
      <c r="B159" s="39"/>
      <c r="C159" s="40"/>
      <c r="D159" s="41"/>
      <c r="E159" s="41"/>
      <c r="F159" s="42"/>
    </row>
    <row r="160" spans="1:6" ht="12.75">
      <c r="A160" s="38"/>
      <c r="B160" s="39"/>
      <c r="C160" s="40"/>
      <c r="D160" s="41"/>
      <c r="E160" s="41"/>
      <c r="F160" s="42"/>
    </row>
    <row r="161" spans="1:6" ht="12.75">
      <c r="A161" s="38"/>
      <c r="B161" s="39"/>
      <c r="C161" s="40"/>
      <c r="D161" s="41"/>
      <c r="E161" s="41"/>
      <c r="F161" s="42"/>
    </row>
    <row r="162" spans="1:6" ht="12.75">
      <c r="A162" s="38"/>
      <c r="B162" s="39"/>
      <c r="C162" s="40"/>
      <c r="D162" s="41"/>
      <c r="E162" s="41"/>
      <c r="F162" s="42"/>
    </row>
    <row r="163" spans="1:6" ht="12.75">
      <c r="A163" s="38"/>
      <c r="B163" s="39"/>
      <c r="C163" s="40"/>
      <c r="D163" s="41"/>
      <c r="E163" s="41"/>
      <c r="F163" s="42"/>
    </row>
    <row r="164" spans="1:6" ht="12.75">
      <c r="A164" s="38"/>
      <c r="B164" s="39"/>
      <c r="C164" s="40"/>
      <c r="D164" s="41"/>
      <c r="E164" s="41"/>
      <c r="F164" s="42"/>
    </row>
    <row r="165" spans="1:6" ht="12.75">
      <c r="A165" s="38"/>
      <c r="B165" s="39"/>
      <c r="C165" s="40"/>
      <c r="D165" s="41"/>
      <c r="E165" s="41"/>
      <c r="F165" s="42"/>
    </row>
    <row r="166" spans="1:6" ht="12.75">
      <c r="A166" s="38"/>
      <c r="B166" s="39"/>
      <c r="C166" s="40"/>
      <c r="D166" s="41"/>
      <c r="E166" s="41"/>
      <c r="F166" s="42"/>
    </row>
    <row r="167" spans="1:6" ht="12.75">
      <c r="A167" s="38"/>
      <c r="B167" s="39"/>
      <c r="C167" s="40"/>
      <c r="D167" s="41"/>
      <c r="E167" s="41"/>
      <c r="F167" s="42"/>
    </row>
    <row r="168" spans="1:6" ht="12.75">
      <c r="A168" s="38"/>
      <c r="B168" s="39"/>
      <c r="C168" s="40"/>
      <c r="D168" s="41"/>
      <c r="E168" s="41"/>
      <c r="F168" s="42"/>
    </row>
    <row r="169" spans="1:6" ht="12.75">
      <c r="A169" s="38"/>
      <c r="B169" s="39"/>
      <c r="C169" s="40"/>
      <c r="D169" s="41"/>
      <c r="E169" s="41"/>
      <c r="F169" s="42"/>
    </row>
    <row r="170" spans="1:6" ht="12.75">
      <c r="A170" s="38"/>
      <c r="B170" s="39"/>
      <c r="C170" s="40"/>
      <c r="D170" s="41"/>
      <c r="E170" s="41"/>
      <c r="F170" s="42"/>
    </row>
    <row r="171" spans="1:6" ht="12.75">
      <c r="A171" s="38"/>
      <c r="B171" s="39"/>
      <c r="C171" s="40"/>
      <c r="D171" s="41"/>
      <c r="E171" s="41"/>
      <c r="F171" s="42"/>
    </row>
    <row r="172" spans="1:6" ht="12.75">
      <c r="A172" s="38"/>
      <c r="B172" s="43"/>
      <c r="C172" s="40"/>
      <c r="D172" s="41"/>
      <c r="E172" s="41"/>
      <c r="F172" s="42"/>
    </row>
    <row r="173" spans="1:6" ht="12.75">
      <c r="A173" s="38"/>
      <c r="B173" s="43"/>
      <c r="C173" s="40"/>
      <c r="D173" s="41"/>
      <c r="E173" s="41"/>
      <c r="F173" s="42"/>
    </row>
    <row r="174" spans="1:6" ht="12.75">
      <c r="A174" s="38"/>
      <c r="B174" s="43"/>
      <c r="C174" s="40"/>
      <c r="D174" s="41"/>
      <c r="E174" s="41"/>
      <c r="F174" s="42"/>
    </row>
    <row r="175" spans="1:6" ht="12.75">
      <c r="A175" s="38"/>
      <c r="B175" s="43"/>
      <c r="C175" s="40"/>
      <c r="D175" s="41"/>
      <c r="E175" s="41"/>
      <c r="F175" s="42"/>
    </row>
    <row r="176" spans="1:6" ht="12.75">
      <c r="A176" s="38"/>
      <c r="B176" s="43"/>
      <c r="C176" s="40"/>
      <c r="D176" s="41"/>
      <c r="E176" s="41"/>
      <c r="F176" s="42"/>
    </row>
    <row r="177" spans="1:6" ht="12.75">
      <c r="A177" s="38"/>
      <c r="B177" s="43"/>
      <c r="C177" s="40"/>
      <c r="D177" s="41"/>
      <c r="E177" s="41"/>
      <c r="F177" s="42"/>
    </row>
    <row r="178" spans="1:6" ht="12.75">
      <c r="A178" s="38"/>
      <c r="B178" s="43"/>
      <c r="C178" s="40"/>
      <c r="D178" s="41"/>
      <c r="E178" s="41"/>
      <c r="F178" s="42"/>
    </row>
    <row r="179" spans="1:6" ht="12.75">
      <c r="A179" s="38"/>
      <c r="B179" s="43"/>
      <c r="C179" s="40"/>
      <c r="D179" s="41"/>
      <c r="E179" s="41"/>
      <c r="F179" s="42"/>
    </row>
    <row r="180" spans="1:6" ht="12.75">
      <c r="A180" s="38"/>
      <c r="B180" s="35"/>
      <c r="C180" s="40"/>
      <c r="D180" s="41"/>
      <c r="E180" s="41"/>
      <c r="F180" s="42"/>
    </row>
    <row r="181" spans="1:6" ht="12.75">
      <c r="A181" s="38"/>
      <c r="B181" s="39"/>
      <c r="C181" s="40"/>
      <c r="D181" s="41"/>
      <c r="E181" s="41"/>
      <c r="F181" s="42"/>
    </row>
    <row r="182" spans="1:6" ht="15">
      <c r="A182" s="38"/>
      <c r="B182" s="44"/>
      <c r="C182" s="492"/>
      <c r="D182" s="492"/>
      <c r="E182" s="492"/>
      <c r="F182" s="492"/>
    </row>
    <row r="183" spans="1:6" ht="12.75">
      <c r="A183" s="45"/>
      <c r="B183" s="44"/>
      <c r="C183" s="40"/>
      <c r="D183" s="41"/>
      <c r="E183" s="41"/>
      <c r="F183" s="42"/>
    </row>
    <row r="184" spans="1:6" ht="12.75">
      <c r="A184" s="45"/>
      <c r="B184" s="44"/>
      <c r="C184" s="40"/>
      <c r="D184" s="41"/>
      <c r="E184" s="41"/>
      <c r="F184" s="42"/>
    </row>
    <row r="185" spans="1:6" ht="12.75">
      <c r="A185" s="45"/>
      <c r="B185" s="44"/>
      <c r="C185" s="40"/>
      <c r="D185" s="41"/>
      <c r="E185" s="41"/>
      <c r="F185" s="42"/>
    </row>
    <row r="186" spans="1:6" ht="12.75">
      <c r="A186" s="45"/>
      <c r="B186" s="44"/>
      <c r="C186" s="40"/>
      <c r="D186" s="46"/>
      <c r="E186" s="41"/>
      <c r="F186" s="42"/>
    </row>
    <row r="187" spans="1:6" ht="12.75">
      <c r="A187" s="45"/>
      <c r="B187" s="44"/>
      <c r="C187" s="40"/>
      <c r="D187" s="41"/>
      <c r="E187" s="41"/>
      <c r="F187" s="42"/>
    </row>
    <row r="188" spans="1:6" ht="12.75">
      <c r="A188" s="45"/>
      <c r="B188" s="44"/>
      <c r="C188" s="40"/>
      <c r="D188" s="41"/>
      <c r="E188" s="41"/>
      <c r="F188" s="42"/>
    </row>
    <row r="189" spans="1:6" ht="12.75">
      <c r="A189" s="45"/>
      <c r="B189" s="44"/>
      <c r="C189" s="40"/>
      <c r="D189" s="46"/>
      <c r="E189" s="41"/>
      <c r="F189" s="42"/>
    </row>
    <row r="190" spans="1:6" ht="12.75">
      <c r="A190" s="45"/>
      <c r="B190" s="44"/>
      <c r="C190" s="40"/>
      <c r="D190" s="46"/>
      <c r="E190" s="41"/>
      <c r="F190" s="42"/>
    </row>
    <row r="191" spans="1:6" ht="12.75">
      <c r="A191" s="45"/>
      <c r="B191" s="44"/>
      <c r="C191" s="40"/>
      <c r="D191" s="41"/>
      <c r="E191" s="41"/>
      <c r="F191" s="42"/>
    </row>
    <row r="192" spans="1:6" ht="12.75">
      <c r="A192" s="45"/>
      <c r="B192" s="44"/>
      <c r="C192" s="40"/>
      <c r="D192" s="41"/>
      <c r="E192" s="41"/>
      <c r="F192" s="42"/>
    </row>
    <row r="193" spans="1:6" ht="12.75">
      <c r="A193" s="45"/>
      <c r="B193" s="44"/>
      <c r="C193" s="40"/>
      <c r="D193" s="41"/>
      <c r="E193" s="41"/>
      <c r="F193" s="42"/>
    </row>
    <row r="194" spans="1:6" ht="12.75">
      <c r="A194" s="45"/>
      <c r="B194" s="44"/>
      <c r="C194" s="40"/>
      <c r="D194" s="41"/>
      <c r="E194" s="41"/>
      <c r="F194" s="42"/>
    </row>
    <row r="195" spans="1:6" ht="12.75">
      <c r="A195" s="38"/>
      <c r="B195" s="39"/>
      <c r="C195" s="40"/>
      <c r="D195" s="41"/>
      <c r="E195" s="41"/>
      <c r="F195" s="42"/>
    </row>
    <row r="196" spans="1:6" ht="12.75">
      <c r="A196" s="38"/>
      <c r="B196" s="39"/>
      <c r="C196" s="40"/>
      <c r="D196" s="41"/>
      <c r="E196" s="41"/>
      <c r="F196" s="42"/>
    </row>
    <row r="197" spans="1:6" ht="12.75">
      <c r="A197" s="38"/>
      <c r="B197" s="47"/>
      <c r="C197" s="40"/>
      <c r="D197" s="41"/>
      <c r="E197" s="41"/>
      <c r="F197" s="42"/>
    </row>
    <row r="198" spans="1:6" ht="12.75">
      <c r="A198" s="38"/>
      <c r="B198" s="48"/>
      <c r="C198" s="40"/>
      <c r="D198" s="41"/>
      <c r="E198" s="41"/>
      <c r="F198" s="42"/>
    </row>
    <row r="199" spans="1:6" ht="12.75">
      <c r="A199" s="38"/>
      <c r="B199" s="47"/>
      <c r="C199" s="49"/>
      <c r="D199" s="50"/>
      <c r="E199" s="51"/>
      <c r="F199" s="42"/>
    </row>
    <row r="200" spans="1:6" ht="12.75">
      <c r="A200" s="38"/>
      <c r="B200" s="48"/>
      <c r="C200" s="40"/>
      <c r="D200" s="41"/>
      <c r="E200" s="41"/>
      <c r="F200" s="42"/>
    </row>
    <row r="201" spans="1:6" ht="12.75">
      <c r="A201" s="38"/>
      <c r="B201" s="47"/>
      <c r="C201" s="49"/>
      <c r="D201" s="50"/>
      <c r="E201" s="51"/>
      <c r="F201" s="42"/>
    </row>
    <row r="202" spans="1:6" ht="12.75">
      <c r="A202" s="38"/>
      <c r="B202" s="39"/>
      <c r="C202" s="40"/>
      <c r="D202" s="41"/>
      <c r="E202" s="41"/>
      <c r="F202" s="42"/>
    </row>
    <row r="203" spans="1:6" ht="12.75">
      <c r="A203" s="38"/>
      <c r="B203" s="39"/>
      <c r="C203" s="40"/>
      <c r="D203" s="41"/>
      <c r="E203" s="41"/>
      <c r="F203" s="42"/>
    </row>
    <row r="204" spans="1:6" ht="12.75">
      <c r="A204" s="38"/>
      <c r="B204" s="39"/>
      <c r="C204" s="40"/>
      <c r="D204" s="41"/>
      <c r="E204" s="41"/>
      <c r="F204" s="42"/>
    </row>
    <row r="205" spans="1:6" ht="12.75">
      <c r="A205" s="38"/>
      <c r="B205" s="39"/>
      <c r="C205" s="40"/>
      <c r="D205" s="41"/>
      <c r="E205" s="41"/>
      <c r="F205" s="42"/>
    </row>
  </sheetData>
  <sheetProtection password="9242" sheet="1"/>
  <mergeCells count="2">
    <mergeCell ref="C182:F182"/>
    <mergeCell ref="B119:C119"/>
  </mergeCells>
  <printOptions/>
  <pageMargins left="0.7480314960629921" right="0.7480314960629921" top="0" bottom="0.984251968503937" header="0.5118110236220472" footer="0.5118110236220472"/>
  <pageSetup horizontalDpi="600" verticalDpi="600" orientation="portrait" paperSize="9" scale="85" r:id="rId1"/>
  <rowBreaks count="6" manualBreakCount="6">
    <brk id="21" max="6" man="1"/>
    <brk id="45" max="6" man="1"/>
    <brk id="66" max="6" man="1"/>
    <brk id="84" max="6" man="1"/>
    <brk id="96" max="6" man="1"/>
    <brk id="115" max="6" man="1"/>
  </rowBreaks>
</worksheet>
</file>

<file path=xl/worksheets/sheet4.xml><?xml version="1.0" encoding="utf-8"?>
<worksheet xmlns="http://schemas.openxmlformats.org/spreadsheetml/2006/main" xmlns:r="http://schemas.openxmlformats.org/officeDocument/2006/relationships">
  <sheetPr>
    <tabColor theme="4"/>
  </sheetPr>
  <dimension ref="A8:H105"/>
  <sheetViews>
    <sheetView view="pageBreakPreview" zoomScaleSheetLayoutView="100" workbookViewId="0" topLeftCell="A1">
      <selection activeCell="H71" sqref="H71"/>
    </sheetView>
  </sheetViews>
  <sheetFormatPr defaultColWidth="70.7109375" defaultRowHeight="12.75"/>
  <cols>
    <col min="1" max="1" width="3.421875" style="75" customWidth="1"/>
    <col min="2" max="2" width="3.8515625" style="52" customWidth="1"/>
    <col min="3" max="3" width="3.28125" style="52" customWidth="1"/>
    <col min="4" max="4" width="28.7109375" style="52" customWidth="1"/>
    <col min="5" max="5" width="6.28125" style="52" customWidth="1"/>
    <col min="6" max="6" width="9.00390625" style="52" customWidth="1"/>
    <col min="7" max="7" width="6.28125" style="52" customWidth="1"/>
    <col min="8" max="8" width="43.421875" style="52" customWidth="1"/>
    <col min="9" max="16384" width="70.7109375" style="52" customWidth="1"/>
  </cols>
  <sheetData>
    <row r="8" spans="1:8" ht="15.75">
      <c r="A8" s="487" t="s">
        <v>227</v>
      </c>
      <c r="B8" s="488"/>
      <c r="C8" s="488"/>
      <c r="D8" s="488"/>
      <c r="E8" s="488"/>
      <c r="F8" s="488"/>
      <c r="G8" s="488"/>
      <c r="H8" s="488"/>
    </row>
    <row r="9" spans="1:8" s="61" customFormat="1" ht="12.75">
      <c r="A9" s="53"/>
      <c r="B9" s="54"/>
      <c r="C9" s="55"/>
      <c r="D9" s="56"/>
      <c r="E9" s="57"/>
      <c r="F9" s="58"/>
      <c r="G9" s="59"/>
      <c r="H9" s="60"/>
    </row>
    <row r="10" spans="1:8" s="61" customFormat="1" ht="12.75">
      <c r="A10" s="53"/>
      <c r="B10" s="54"/>
      <c r="C10" s="55"/>
      <c r="D10" s="56" t="s">
        <v>82</v>
      </c>
      <c r="E10" s="57"/>
      <c r="F10" s="58"/>
      <c r="G10" s="59"/>
      <c r="H10" s="60"/>
    </row>
    <row r="11" spans="1:8" s="61" customFormat="1" ht="15.75" customHeight="1">
      <c r="A11" s="53"/>
      <c r="B11" s="54"/>
      <c r="C11" s="55"/>
      <c r="D11" s="89"/>
      <c r="E11" s="89"/>
      <c r="F11" s="89"/>
      <c r="G11" s="89"/>
      <c r="H11" s="89"/>
    </row>
    <row r="12" spans="1:8" s="61" customFormat="1" ht="13.5" customHeight="1">
      <c r="A12" s="53"/>
      <c r="B12" s="54"/>
      <c r="C12" s="55"/>
      <c r="D12" s="489" t="s">
        <v>218</v>
      </c>
      <c r="E12" s="489"/>
      <c r="F12" s="489"/>
      <c r="G12" s="489"/>
      <c r="H12" s="489"/>
    </row>
    <row r="13" spans="1:8" s="61" customFormat="1" ht="16.5" customHeight="1">
      <c r="A13" s="53"/>
      <c r="B13" s="54"/>
      <c r="C13" s="55"/>
      <c r="D13" s="489"/>
      <c r="E13" s="489"/>
      <c r="F13" s="489"/>
      <c r="G13" s="489"/>
      <c r="H13" s="489"/>
    </row>
    <row r="14" spans="1:8" s="61" customFormat="1" ht="15.75" customHeight="1">
      <c r="A14" s="53"/>
      <c r="B14" s="54"/>
      <c r="C14" s="55"/>
      <c r="D14" s="489"/>
      <c r="E14" s="489"/>
      <c r="F14" s="489"/>
      <c r="G14" s="489"/>
      <c r="H14" s="489"/>
    </row>
    <row r="15" spans="1:8" s="61" customFormat="1" ht="15.75" customHeight="1">
      <c r="A15" s="53"/>
      <c r="B15" s="54"/>
      <c r="C15" s="55"/>
      <c r="D15" s="489"/>
      <c r="E15" s="489"/>
      <c r="F15" s="489"/>
      <c r="G15" s="489"/>
      <c r="H15" s="489"/>
    </row>
    <row r="16" spans="1:8" s="61" customFormat="1" ht="12.75" customHeight="1">
      <c r="A16" s="53"/>
      <c r="B16" s="54"/>
      <c r="C16" s="55"/>
      <c r="D16" s="489"/>
      <c r="E16" s="489"/>
      <c r="F16" s="489"/>
      <c r="G16" s="489"/>
      <c r="H16" s="489"/>
    </row>
    <row r="17" spans="1:8" s="61" customFormat="1" ht="15" customHeight="1">
      <c r="A17" s="53"/>
      <c r="B17" s="54"/>
      <c r="C17" s="55"/>
      <c r="D17" s="489"/>
      <c r="E17" s="489"/>
      <c r="F17" s="489"/>
      <c r="G17" s="489"/>
      <c r="H17" s="489"/>
    </row>
    <row r="18" spans="1:8" s="61" customFormat="1" ht="12.75" customHeight="1">
      <c r="A18" s="53"/>
      <c r="B18" s="54"/>
      <c r="C18" s="55"/>
      <c r="D18" s="489"/>
      <c r="E18" s="489"/>
      <c r="F18" s="489"/>
      <c r="G18" s="489"/>
      <c r="H18" s="489"/>
    </row>
    <row r="19" spans="1:8" s="61" customFormat="1" ht="16.5" customHeight="1">
      <c r="A19" s="53"/>
      <c r="B19" s="54"/>
      <c r="C19" s="55"/>
      <c r="D19" s="489"/>
      <c r="E19" s="489"/>
      <c r="F19" s="489"/>
      <c r="G19" s="489"/>
      <c r="H19" s="489"/>
    </row>
    <row r="20" spans="1:8" s="61" customFormat="1" ht="12.75" customHeight="1">
      <c r="A20" s="53"/>
      <c r="B20" s="54"/>
      <c r="C20" s="55"/>
      <c r="D20" s="489"/>
      <c r="E20" s="489"/>
      <c r="F20" s="489"/>
      <c r="G20" s="489"/>
      <c r="H20" s="489"/>
    </row>
    <row r="21" spans="1:8" s="61" customFormat="1" ht="12.75" customHeight="1">
      <c r="A21" s="53"/>
      <c r="B21" s="54"/>
      <c r="C21" s="55"/>
      <c r="D21" s="489"/>
      <c r="E21" s="489"/>
      <c r="F21" s="489"/>
      <c r="G21" s="489"/>
      <c r="H21" s="489"/>
    </row>
    <row r="22" spans="1:8" s="61" customFormat="1" ht="12.75" customHeight="1">
      <c r="A22" s="53"/>
      <c r="B22" s="54"/>
      <c r="C22" s="55"/>
      <c r="D22" s="489"/>
      <c r="E22" s="489"/>
      <c r="F22" s="489"/>
      <c r="G22" s="489"/>
      <c r="H22" s="489"/>
    </row>
    <row r="23" spans="1:8" s="61" customFormat="1" ht="12" customHeight="1">
      <c r="A23" s="62"/>
      <c r="D23" s="489"/>
      <c r="E23" s="489"/>
      <c r="F23" s="489"/>
      <c r="G23" s="489"/>
      <c r="H23" s="489"/>
    </row>
    <row r="24" spans="1:8" s="61" customFormat="1" ht="12.75">
      <c r="A24" s="62"/>
      <c r="D24" s="489"/>
      <c r="E24" s="489"/>
      <c r="F24" s="489"/>
      <c r="G24" s="489"/>
      <c r="H24" s="489"/>
    </row>
    <row r="25" spans="1:8" s="61" customFormat="1" ht="12.75" customHeight="1">
      <c r="A25" s="62"/>
      <c r="D25" s="489"/>
      <c r="E25" s="489"/>
      <c r="F25" s="489"/>
      <c r="G25" s="489"/>
      <c r="H25" s="489"/>
    </row>
    <row r="26" spans="1:8" s="61" customFormat="1" ht="12.75">
      <c r="A26" s="62"/>
      <c r="D26" s="489"/>
      <c r="E26" s="489"/>
      <c r="F26" s="489"/>
      <c r="G26" s="489"/>
      <c r="H26" s="489"/>
    </row>
    <row r="27" spans="1:8" ht="14.25" customHeight="1">
      <c r="A27" s="62"/>
      <c r="D27" s="489"/>
      <c r="E27" s="489"/>
      <c r="F27" s="489"/>
      <c r="G27" s="489"/>
      <c r="H27" s="489"/>
    </row>
    <row r="28" spans="1:8" ht="12.75">
      <c r="A28" s="62"/>
      <c r="D28" s="489"/>
      <c r="E28" s="489"/>
      <c r="F28" s="489"/>
      <c r="G28" s="489"/>
      <c r="H28" s="489"/>
    </row>
    <row r="29" spans="1:8" ht="51" customHeight="1">
      <c r="A29" s="62"/>
      <c r="D29" s="489"/>
      <c r="E29" s="489"/>
      <c r="F29" s="489"/>
      <c r="G29" s="489"/>
      <c r="H29" s="489"/>
    </row>
    <row r="30" spans="1:8" ht="12.75">
      <c r="A30" s="62"/>
      <c r="D30" s="489"/>
      <c r="E30" s="489"/>
      <c r="F30" s="489"/>
      <c r="G30" s="489"/>
      <c r="H30" s="489"/>
    </row>
    <row r="31" spans="1:8" ht="32.25" customHeight="1">
      <c r="A31" s="62"/>
      <c r="D31" s="489"/>
      <c r="E31" s="489"/>
      <c r="F31" s="489"/>
      <c r="G31" s="489"/>
      <c r="H31" s="489"/>
    </row>
    <row r="32" spans="1:8" ht="12.75">
      <c r="A32" s="62"/>
      <c r="D32" s="489"/>
      <c r="E32" s="489"/>
      <c r="F32" s="489"/>
      <c r="G32" s="489"/>
      <c r="H32" s="489"/>
    </row>
    <row r="33" spans="1:8" ht="44.25" customHeight="1">
      <c r="A33" s="62"/>
      <c r="D33" s="489"/>
      <c r="E33" s="489"/>
      <c r="F33" s="489"/>
      <c r="G33" s="489"/>
      <c r="H33" s="489"/>
    </row>
    <row r="34" spans="1:8" ht="12.75">
      <c r="A34" s="62"/>
      <c r="D34" s="489"/>
      <c r="E34" s="489"/>
      <c r="F34" s="489"/>
      <c r="G34" s="489"/>
      <c r="H34" s="489"/>
    </row>
    <row r="35" spans="1:8" ht="153.75" customHeight="1">
      <c r="A35" s="63"/>
      <c r="D35" s="489"/>
      <c r="E35" s="489"/>
      <c r="F35" s="489"/>
      <c r="G35" s="489"/>
      <c r="H35" s="489"/>
    </row>
    <row r="36" spans="1:8" ht="95.25" customHeight="1">
      <c r="A36" s="62"/>
      <c r="D36" s="489"/>
      <c r="E36" s="489"/>
      <c r="F36" s="489"/>
      <c r="G36" s="489"/>
      <c r="H36" s="489"/>
    </row>
    <row r="37" spans="1:8" ht="12.75">
      <c r="A37" s="62"/>
      <c r="D37" s="489"/>
      <c r="E37" s="489"/>
      <c r="F37" s="489"/>
      <c r="G37" s="489"/>
      <c r="H37" s="489"/>
    </row>
    <row r="38" spans="1:8" ht="72.75" customHeight="1">
      <c r="A38" s="64"/>
      <c r="D38" s="489"/>
      <c r="E38" s="489"/>
      <c r="F38" s="489"/>
      <c r="G38" s="489"/>
      <c r="H38" s="489"/>
    </row>
    <row r="39" spans="1:8" ht="72.75" customHeight="1">
      <c r="A39" s="64"/>
      <c r="D39" s="102"/>
      <c r="E39" s="102"/>
      <c r="F39" s="102"/>
      <c r="G39" s="102"/>
      <c r="H39" s="102"/>
    </row>
    <row r="40" spans="1:8" ht="12.75">
      <c r="A40" s="62"/>
      <c r="D40" s="89"/>
      <c r="E40" s="89"/>
      <c r="F40" s="89"/>
      <c r="G40" s="89"/>
      <c r="H40" s="89"/>
    </row>
    <row r="41" spans="1:8" ht="8.25" customHeight="1">
      <c r="A41" s="62"/>
      <c r="D41" s="495" t="s">
        <v>219</v>
      </c>
      <c r="E41" s="496"/>
      <c r="F41" s="496"/>
      <c r="G41" s="496"/>
      <c r="H41" s="496"/>
    </row>
    <row r="42" spans="1:8" ht="74.25" customHeight="1">
      <c r="A42" s="62"/>
      <c r="D42" s="496"/>
      <c r="E42" s="496"/>
      <c r="F42" s="496"/>
      <c r="G42" s="496"/>
      <c r="H42" s="496"/>
    </row>
    <row r="43" spans="1:8" ht="9.75" customHeight="1">
      <c r="A43" s="62"/>
      <c r="D43" s="496"/>
      <c r="E43" s="496"/>
      <c r="F43" s="496"/>
      <c r="G43" s="496"/>
      <c r="H43" s="496"/>
    </row>
    <row r="44" spans="1:8" ht="60.75" customHeight="1">
      <c r="A44" s="62"/>
      <c r="D44" s="496"/>
      <c r="E44" s="496"/>
      <c r="F44" s="496"/>
      <c r="G44" s="496"/>
      <c r="H44" s="496"/>
    </row>
    <row r="45" spans="1:8" ht="7.5" customHeight="1">
      <c r="A45" s="62"/>
      <c r="D45" s="496"/>
      <c r="E45" s="496"/>
      <c r="F45" s="496"/>
      <c r="G45" s="496"/>
      <c r="H45" s="496"/>
    </row>
    <row r="46" spans="1:8" ht="60.75" customHeight="1">
      <c r="A46" s="64"/>
      <c r="D46" s="496"/>
      <c r="E46" s="496"/>
      <c r="F46" s="496"/>
      <c r="G46" s="496"/>
      <c r="H46" s="496"/>
    </row>
    <row r="47" spans="1:8" ht="7.5" customHeight="1">
      <c r="A47" s="62"/>
      <c r="D47" s="496"/>
      <c r="E47" s="496"/>
      <c r="F47" s="496"/>
      <c r="G47" s="496"/>
      <c r="H47" s="496"/>
    </row>
    <row r="48" spans="1:8" ht="51" customHeight="1">
      <c r="A48" s="63"/>
      <c r="D48" s="496"/>
      <c r="E48" s="496"/>
      <c r="F48" s="496"/>
      <c r="G48" s="496"/>
      <c r="H48" s="496"/>
    </row>
    <row r="49" spans="1:8" ht="12.75">
      <c r="A49" s="62"/>
      <c r="D49" s="496"/>
      <c r="E49" s="496"/>
      <c r="F49" s="496"/>
      <c r="G49" s="496"/>
      <c r="H49" s="496"/>
    </row>
    <row r="50" spans="1:8" ht="51.75" customHeight="1">
      <c r="A50" s="62"/>
      <c r="D50" s="496"/>
      <c r="E50" s="496"/>
      <c r="F50" s="496"/>
      <c r="G50" s="496"/>
      <c r="H50" s="496"/>
    </row>
    <row r="51" spans="1:8" ht="8.25" customHeight="1">
      <c r="A51" s="62"/>
      <c r="D51" s="496"/>
      <c r="E51" s="496"/>
      <c r="F51" s="496"/>
      <c r="G51" s="496"/>
      <c r="H51" s="496"/>
    </row>
    <row r="52" spans="1:8" ht="46.5" customHeight="1">
      <c r="A52" s="62"/>
      <c r="D52" s="496"/>
      <c r="E52" s="496"/>
      <c r="F52" s="496"/>
      <c r="G52" s="496"/>
      <c r="H52" s="496"/>
    </row>
    <row r="53" spans="1:8" ht="12.75">
      <c r="A53" s="66"/>
      <c r="D53" s="496"/>
      <c r="E53" s="496"/>
      <c r="F53" s="496"/>
      <c r="G53" s="496"/>
      <c r="H53" s="496"/>
    </row>
    <row r="54" spans="1:8" ht="44.25" customHeight="1">
      <c r="A54" s="63"/>
      <c r="D54" s="496"/>
      <c r="E54" s="496"/>
      <c r="F54" s="496"/>
      <c r="G54" s="496"/>
      <c r="H54" s="496"/>
    </row>
    <row r="55" spans="1:8" ht="12.75">
      <c r="A55" s="66"/>
      <c r="D55" s="496"/>
      <c r="E55" s="496"/>
      <c r="F55" s="496"/>
      <c r="G55" s="496"/>
      <c r="H55" s="496"/>
    </row>
    <row r="56" spans="1:8" ht="45" customHeight="1">
      <c r="A56" s="67"/>
      <c r="D56" s="496"/>
      <c r="E56" s="496"/>
      <c r="F56" s="496"/>
      <c r="G56" s="496"/>
      <c r="H56" s="496"/>
    </row>
    <row r="57" spans="1:8" ht="12.75">
      <c r="A57" s="68"/>
      <c r="D57" s="496"/>
      <c r="E57" s="496"/>
      <c r="F57" s="496"/>
      <c r="G57" s="496"/>
      <c r="H57" s="496"/>
    </row>
    <row r="58" spans="1:8" ht="42.75" customHeight="1">
      <c r="A58" s="67"/>
      <c r="D58" s="496"/>
      <c r="E58" s="496"/>
      <c r="F58" s="496"/>
      <c r="G58" s="496"/>
      <c r="H58" s="496"/>
    </row>
    <row r="59" spans="1:8" ht="12.75">
      <c r="A59" s="66"/>
      <c r="D59" s="496"/>
      <c r="E59" s="496"/>
      <c r="F59" s="496"/>
      <c r="G59" s="496"/>
      <c r="H59" s="496"/>
    </row>
    <row r="60" spans="1:8" ht="12.75">
      <c r="A60" s="63"/>
      <c r="D60" s="496"/>
      <c r="E60" s="496"/>
      <c r="F60" s="496"/>
      <c r="G60" s="496"/>
      <c r="H60" s="496"/>
    </row>
    <row r="61" spans="1:8" ht="12.75">
      <c r="A61" s="69"/>
      <c r="D61" s="496"/>
      <c r="E61" s="496"/>
      <c r="F61" s="496"/>
      <c r="G61" s="496"/>
      <c r="H61" s="496"/>
    </row>
    <row r="62" spans="1:8" ht="12.75">
      <c r="A62" s="63"/>
      <c r="D62" s="496"/>
      <c r="E62" s="496"/>
      <c r="F62" s="496"/>
      <c r="G62" s="496"/>
      <c r="H62" s="496"/>
    </row>
    <row r="63" spans="1:8" ht="62.25" customHeight="1">
      <c r="A63" s="70"/>
      <c r="D63" s="496"/>
      <c r="E63" s="496"/>
      <c r="F63" s="496"/>
      <c r="G63" s="496"/>
      <c r="H63" s="496"/>
    </row>
    <row r="64" spans="1:8" ht="81.75" customHeight="1">
      <c r="A64" s="64"/>
      <c r="D64" s="496"/>
      <c r="E64" s="496"/>
      <c r="F64" s="496"/>
      <c r="G64" s="496"/>
      <c r="H64" s="496"/>
    </row>
    <row r="65" spans="1:8" ht="12.75">
      <c r="A65" s="62"/>
      <c r="D65" s="496"/>
      <c r="E65" s="496"/>
      <c r="F65" s="496"/>
      <c r="G65" s="496"/>
      <c r="H65" s="496"/>
    </row>
    <row r="66" spans="1:8" ht="12.75">
      <c r="A66" s="62"/>
      <c r="D66" s="496"/>
      <c r="E66" s="496"/>
      <c r="F66" s="496"/>
      <c r="G66" s="496"/>
      <c r="H66" s="496"/>
    </row>
    <row r="67" ht="57" customHeight="1">
      <c r="A67" s="62"/>
    </row>
    <row r="68" ht="12.75">
      <c r="A68" s="62"/>
    </row>
    <row r="69" ht="12.75">
      <c r="A69" s="62"/>
    </row>
    <row r="70" ht="72" customHeight="1">
      <c r="A70" s="63"/>
    </row>
    <row r="71" ht="12.75">
      <c r="A71" s="62"/>
    </row>
    <row r="72" ht="70.5" customHeight="1">
      <c r="A72" s="62"/>
    </row>
    <row r="73" ht="12.75">
      <c r="A73" s="62"/>
    </row>
    <row r="74" ht="12.75">
      <c r="A74" s="63"/>
    </row>
    <row r="75" ht="45" customHeight="1">
      <c r="A75" s="64"/>
    </row>
    <row r="76" ht="12.75">
      <c r="A76" s="62"/>
    </row>
    <row r="77" ht="12.75">
      <c r="A77" s="62"/>
    </row>
    <row r="78" ht="42" customHeight="1">
      <c r="A78" s="62"/>
    </row>
    <row r="79" ht="12.75">
      <c r="A79" s="62"/>
    </row>
    <row r="80" ht="12.75">
      <c r="A80" s="62"/>
    </row>
    <row r="81" ht="12.75">
      <c r="A81" s="65"/>
    </row>
    <row r="82" ht="12.75">
      <c r="A82" s="65"/>
    </row>
    <row r="83" ht="12.75">
      <c r="A83" s="65"/>
    </row>
    <row r="84" ht="107.25" customHeight="1">
      <c r="A84" s="62"/>
    </row>
    <row r="85" ht="12.75">
      <c r="A85" s="62"/>
    </row>
    <row r="86" ht="12.75">
      <c r="A86" s="62"/>
    </row>
    <row r="87" ht="12.75">
      <c r="A87" s="62"/>
    </row>
    <row r="88" ht="12.75">
      <c r="A88" s="71"/>
    </row>
    <row r="89" ht="12.75">
      <c r="A89" s="71"/>
    </row>
    <row r="90" ht="12.75">
      <c r="A90" s="71"/>
    </row>
    <row r="91" ht="12.75">
      <c r="A91" s="71"/>
    </row>
    <row r="92" ht="12.75">
      <c r="A92" s="71"/>
    </row>
    <row r="93" ht="12.75">
      <c r="A93" s="71"/>
    </row>
    <row r="94" ht="12.75">
      <c r="A94" s="71"/>
    </row>
    <row r="95" ht="12.75">
      <c r="A95" s="62"/>
    </row>
    <row r="96" ht="12.75">
      <c r="A96" s="62"/>
    </row>
    <row r="97" ht="41.25" customHeight="1">
      <c r="A97" s="65"/>
    </row>
    <row r="98" ht="55.5" customHeight="1">
      <c r="A98" s="64"/>
    </row>
    <row r="99" ht="12.75">
      <c r="A99" s="62"/>
    </row>
    <row r="100" ht="31.5" customHeight="1">
      <c r="A100" s="63"/>
    </row>
    <row r="101" ht="12.75">
      <c r="A101" s="63"/>
    </row>
    <row r="102" ht="30" customHeight="1">
      <c r="A102" s="63"/>
    </row>
    <row r="103" ht="12.75">
      <c r="A103" s="72"/>
    </row>
    <row r="104" ht="12.75">
      <c r="A104" s="73"/>
    </row>
    <row r="105" ht="12.75">
      <c r="A105" s="74"/>
    </row>
  </sheetData>
  <sheetProtection password="9242" sheet="1"/>
  <mergeCells count="3">
    <mergeCell ref="D41:H66"/>
    <mergeCell ref="A8:H8"/>
    <mergeCell ref="D12:H38"/>
  </mergeCells>
  <printOptions/>
  <pageMargins left="0.984251968503937" right="0.7480314960629921" top="0" bottom="0.5905511811023623" header="0.5118110236220472" footer="0"/>
  <pageSetup fitToHeight="0" fitToWidth="0" horizontalDpi="600" verticalDpi="600" orientation="portrait" paperSize="9" scale="81" r:id="rId2"/>
  <rowBreaks count="1" manualBreakCount="1">
    <brk id="39" max="7" man="1"/>
  </rowBreaks>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G51"/>
  <sheetViews>
    <sheetView view="pageBreakPreview" zoomScale="115" zoomScaleSheetLayoutView="115" zoomScalePageLayoutView="0" workbookViewId="0" topLeftCell="A1">
      <selection activeCell="F11" sqref="F11"/>
    </sheetView>
  </sheetViews>
  <sheetFormatPr defaultColWidth="9.140625" defaultRowHeight="12.75"/>
  <cols>
    <col min="1" max="1" width="7.00390625" style="0" customWidth="1"/>
    <col min="2" max="2" width="42.28125" style="0" customWidth="1"/>
    <col min="3" max="3" width="7.57421875" style="0" customWidth="1"/>
    <col min="4" max="4" width="7.7109375" style="1" customWidth="1"/>
    <col min="5" max="5" width="7.57421875" style="0" customWidth="1"/>
    <col min="6" max="7" width="13.421875" style="0" customWidth="1"/>
  </cols>
  <sheetData>
    <row r="1" spans="1:6" ht="12.75">
      <c r="A1" s="176"/>
      <c r="B1" s="231"/>
      <c r="C1" s="178"/>
      <c r="D1" s="179"/>
      <c r="E1" s="179"/>
      <c r="F1" s="180"/>
    </row>
    <row r="2" spans="1:6" ht="12.75">
      <c r="A2" s="176"/>
      <c r="B2" s="231"/>
      <c r="C2" s="178"/>
      <c r="D2" s="179"/>
      <c r="E2" s="179"/>
      <c r="F2" s="180"/>
    </row>
    <row r="3" spans="1:6" ht="12.75">
      <c r="A3" s="176"/>
      <c r="B3" s="231"/>
      <c r="C3" s="178"/>
      <c r="D3" s="179"/>
      <c r="E3" s="179"/>
      <c r="F3" s="180"/>
    </row>
    <row r="4" spans="1:6" ht="12.75">
      <c r="A4" s="176"/>
      <c r="B4" s="231"/>
      <c r="C4" s="178"/>
      <c r="D4" s="179"/>
      <c r="E4" s="179"/>
      <c r="F4" s="180"/>
    </row>
    <row r="5" spans="1:6" ht="12.75">
      <c r="A5" s="176"/>
      <c r="B5" s="231"/>
      <c r="C5" s="178"/>
      <c r="D5" s="179"/>
      <c r="E5" s="179"/>
      <c r="F5" s="180"/>
    </row>
    <row r="6" spans="1:6" ht="12.75">
      <c r="A6" s="176"/>
      <c r="B6" s="231"/>
      <c r="C6" s="178"/>
      <c r="D6" s="179"/>
      <c r="E6" s="179"/>
      <c r="F6" s="180"/>
    </row>
    <row r="7" spans="1:6" ht="12.75">
      <c r="A7" s="176"/>
      <c r="B7" s="231"/>
      <c r="C7" s="178"/>
      <c r="D7" s="179"/>
      <c r="E7" s="179"/>
      <c r="F7" s="180"/>
    </row>
    <row r="8" spans="1:7" ht="25.5">
      <c r="A8" s="186" t="s">
        <v>7</v>
      </c>
      <c r="B8" s="236" t="s">
        <v>22</v>
      </c>
      <c r="C8" s="188" t="s">
        <v>32</v>
      </c>
      <c r="D8" s="189" t="s">
        <v>0</v>
      </c>
      <c r="E8" s="337" t="s">
        <v>358</v>
      </c>
      <c r="F8" s="336" t="s">
        <v>347</v>
      </c>
      <c r="G8" s="185" t="s">
        <v>349</v>
      </c>
    </row>
    <row r="9" spans="1:7" ht="12.75">
      <c r="A9" s="176"/>
      <c r="B9" s="231"/>
      <c r="C9" s="178"/>
      <c r="D9" s="179"/>
      <c r="E9" s="460"/>
      <c r="F9" s="444"/>
      <c r="G9" s="433"/>
    </row>
    <row r="10" spans="1:7" ht="25.5">
      <c r="A10" s="176" t="s">
        <v>2</v>
      </c>
      <c r="B10" s="232" t="s">
        <v>331</v>
      </c>
      <c r="C10" s="178"/>
      <c r="D10" s="179"/>
      <c r="E10" s="460"/>
      <c r="F10" s="444"/>
      <c r="G10" s="433"/>
    </row>
    <row r="11" spans="1:7" ht="12.75">
      <c r="A11" s="176"/>
      <c r="B11" s="231"/>
      <c r="C11" s="178" t="s">
        <v>28</v>
      </c>
      <c r="D11" s="179">
        <v>1</v>
      </c>
      <c r="E11" s="460"/>
      <c r="F11" s="444">
        <f>D11*E11</f>
        <v>0</v>
      </c>
      <c r="G11" s="433"/>
    </row>
    <row r="12" spans="1:7" ht="12.75">
      <c r="A12" s="237"/>
      <c r="B12" s="238"/>
      <c r="C12" s="239"/>
      <c r="D12" s="240"/>
      <c r="E12" s="476"/>
      <c r="F12" s="457"/>
      <c r="G12" s="433"/>
    </row>
    <row r="13" spans="1:7" ht="343.5" customHeight="1">
      <c r="A13" s="230" t="s">
        <v>3</v>
      </c>
      <c r="B13" s="198" t="s">
        <v>295</v>
      </c>
      <c r="C13" s="239"/>
      <c r="D13" s="240"/>
      <c r="E13" s="476"/>
      <c r="F13" s="457"/>
      <c r="G13" s="433"/>
    </row>
    <row r="14" spans="1:7" ht="15">
      <c r="A14" s="237"/>
      <c r="B14" s="241"/>
      <c r="C14" s="178" t="s">
        <v>350</v>
      </c>
      <c r="D14" s="179">
        <v>556</v>
      </c>
      <c r="E14" s="460"/>
      <c r="F14" s="444">
        <f>D14*E14</f>
        <v>0</v>
      </c>
      <c r="G14" s="433"/>
    </row>
    <row r="15" spans="1:7" ht="12.75">
      <c r="A15" s="237"/>
      <c r="B15" s="241"/>
      <c r="C15" s="178"/>
      <c r="D15" s="179"/>
      <c r="E15" s="460"/>
      <c r="F15" s="444"/>
      <c r="G15" s="433"/>
    </row>
    <row r="16" spans="1:7" ht="78.75" customHeight="1">
      <c r="A16" s="233">
        <v>3</v>
      </c>
      <c r="B16" s="198" t="s">
        <v>279</v>
      </c>
      <c r="C16" s="239"/>
      <c r="D16" s="240"/>
      <c r="E16" s="476"/>
      <c r="F16" s="457"/>
      <c r="G16" s="433"/>
    </row>
    <row r="17" spans="1:7" ht="15">
      <c r="A17" s="237"/>
      <c r="B17" s="232"/>
      <c r="C17" s="178" t="s">
        <v>350</v>
      </c>
      <c r="D17" s="179">
        <v>120</v>
      </c>
      <c r="E17" s="460"/>
      <c r="F17" s="444">
        <f>D17*E17</f>
        <v>0</v>
      </c>
      <c r="G17" s="433"/>
    </row>
    <row r="18" spans="1:7" ht="12.75">
      <c r="A18" s="237"/>
      <c r="B18" s="232"/>
      <c r="C18" s="178"/>
      <c r="D18" s="179"/>
      <c r="E18" s="460"/>
      <c r="F18" s="444"/>
      <c r="G18" s="433"/>
    </row>
    <row r="19" spans="1:7" ht="12.75">
      <c r="A19" s="186" t="s">
        <v>7</v>
      </c>
      <c r="B19" s="234" t="s">
        <v>24</v>
      </c>
      <c r="C19" s="242"/>
      <c r="D19" s="235"/>
      <c r="E19" s="455"/>
      <c r="F19" s="474">
        <f>SUM(F10:F18)</f>
        <v>0</v>
      </c>
      <c r="G19" s="474">
        <f>SUM(G10:G18)</f>
        <v>0</v>
      </c>
    </row>
    <row r="20" spans="1:7" ht="12.75">
      <c r="A20" s="176"/>
      <c r="B20" s="231"/>
      <c r="C20" s="178"/>
      <c r="D20" s="179"/>
      <c r="E20" s="460"/>
      <c r="F20" s="475"/>
      <c r="G20" s="433"/>
    </row>
    <row r="21" spans="1:6" ht="12.75">
      <c r="A21" s="22"/>
      <c r="B21" s="26"/>
      <c r="C21" s="24"/>
      <c r="D21" s="21"/>
      <c r="E21" s="21"/>
      <c r="F21" s="27"/>
    </row>
    <row r="22" spans="1:6" ht="12.75">
      <c r="A22" s="22"/>
      <c r="B22" s="26"/>
      <c r="C22" s="24"/>
      <c r="D22" s="21"/>
      <c r="E22" s="21"/>
      <c r="F22" s="27"/>
    </row>
    <row r="23" spans="1:6" ht="12.75">
      <c r="A23" s="22"/>
      <c r="B23" s="26"/>
      <c r="C23" s="24"/>
      <c r="D23" s="21"/>
      <c r="E23" s="21"/>
      <c r="F23" s="27"/>
    </row>
    <row r="24" spans="1:6" ht="12.75">
      <c r="A24" s="22"/>
      <c r="B24" s="26"/>
      <c r="C24" s="24"/>
      <c r="D24" s="21"/>
      <c r="E24" s="21"/>
      <c r="F24" s="27"/>
    </row>
    <row r="25" spans="1:6" ht="12.75">
      <c r="A25" s="22"/>
      <c r="B25" s="26"/>
      <c r="C25" s="24"/>
      <c r="D25" s="21"/>
      <c r="E25" s="21"/>
      <c r="F25" s="27"/>
    </row>
    <row r="26" spans="1:6" ht="12.75">
      <c r="A26" s="22"/>
      <c r="B26" s="26"/>
      <c r="C26" s="24"/>
      <c r="D26" s="21"/>
      <c r="E26" s="21"/>
      <c r="F26" s="27"/>
    </row>
    <row r="27" spans="1:6" ht="12.75">
      <c r="A27" s="22"/>
      <c r="B27" s="26"/>
      <c r="C27" s="24"/>
      <c r="D27" s="21"/>
      <c r="E27" s="21"/>
      <c r="F27" s="27"/>
    </row>
    <row r="28" spans="1:6" ht="12.75">
      <c r="A28" s="22"/>
      <c r="B28" s="26"/>
      <c r="C28" s="24"/>
      <c r="D28" s="21"/>
      <c r="E28" s="21"/>
      <c r="F28" s="25"/>
    </row>
    <row r="29" spans="1:6" ht="12.75">
      <c r="A29" s="11"/>
      <c r="B29" s="12"/>
      <c r="C29" s="8"/>
      <c r="D29" s="3"/>
      <c r="E29" s="3"/>
      <c r="F29" s="7"/>
    </row>
    <row r="30" spans="1:6" ht="12.75">
      <c r="A30" s="11"/>
      <c r="B30" s="12"/>
      <c r="C30" s="8"/>
      <c r="D30" s="3"/>
      <c r="E30" s="3"/>
      <c r="F30" s="7"/>
    </row>
    <row r="31" spans="1:6" ht="12.75">
      <c r="A31" s="11"/>
      <c r="B31" s="12"/>
      <c r="C31" s="8"/>
      <c r="D31" s="3"/>
      <c r="E31" s="3"/>
      <c r="F31" s="7"/>
    </row>
    <row r="32" spans="1:6" ht="12.75">
      <c r="A32" s="11"/>
      <c r="B32" s="12"/>
      <c r="C32" s="8"/>
      <c r="D32" s="19"/>
      <c r="E32" s="3"/>
      <c r="F32" s="7"/>
    </row>
    <row r="33" spans="1:6" ht="12.75">
      <c r="A33" s="11"/>
      <c r="B33" s="12"/>
      <c r="C33" s="8"/>
      <c r="D33" s="3"/>
      <c r="E33" s="3"/>
      <c r="F33" s="7"/>
    </row>
    <row r="34" spans="1:6" ht="12.75">
      <c r="A34" s="11"/>
      <c r="B34" s="12"/>
      <c r="C34" s="8"/>
      <c r="D34" s="3"/>
      <c r="E34" s="3"/>
      <c r="F34" s="7"/>
    </row>
    <row r="35" spans="1:6" ht="12.75">
      <c r="A35" s="11"/>
      <c r="B35" s="12"/>
      <c r="C35" s="8"/>
      <c r="D35" s="19"/>
      <c r="E35" s="3"/>
      <c r="F35" s="7"/>
    </row>
    <row r="36" spans="1:6" ht="12.75">
      <c r="A36" s="11"/>
      <c r="B36" s="12"/>
      <c r="C36" s="8"/>
      <c r="D36" s="19"/>
      <c r="E36" s="3"/>
      <c r="F36" s="7"/>
    </row>
    <row r="37" spans="1:6" ht="12.75">
      <c r="A37" s="11"/>
      <c r="B37" s="12"/>
      <c r="C37" s="8"/>
      <c r="D37" s="3"/>
      <c r="E37" s="3"/>
      <c r="F37" s="7"/>
    </row>
    <row r="38" spans="1:6" ht="12.75">
      <c r="A38" s="11"/>
      <c r="B38" s="12"/>
      <c r="C38" s="8"/>
      <c r="D38" s="3"/>
      <c r="E38" s="3"/>
      <c r="F38" s="7"/>
    </row>
    <row r="39" spans="1:6" ht="12.75">
      <c r="A39" s="11"/>
      <c r="B39" s="12"/>
      <c r="C39" s="8"/>
      <c r="D39" s="3"/>
      <c r="E39" s="3"/>
      <c r="F39" s="7"/>
    </row>
    <row r="40" spans="1:6" ht="12.75">
      <c r="A40" s="11"/>
      <c r="B40" s="12"/>
      <c r="C40" s="8"/>
      <c r="D40" s="3"/>
      <c r="E40" s="3"/>
      <c r="F40" s="7"/>
    </row>
    <row r="41" spans="1:6" ht="12.75">
      <c r="A41" s="9"/>
      <c r="B41" s="5"/>
      <c r="C41" s="8"/>
      <c r="D41" s="3"/>
      <c r="E41" s="3"/>
      <c r="F41" s="7"/>
    </row>
    <row r="42" spans="1:6" ht="12.75">
      <c r="A42" s="9"/>
      <c r="B42" s="5"/>
      <c r="C42" s="8"/>
      <c r="D42" s="3"/>
      <c r="E42" s="3"/>
      <c r="F42" s="7"/>
    </row>
    <row r="43" spans="1:6" ht="12.75">
      <c r="A43" s="9"/>
      <c r="B43" s="13"/>
      <c r="C43" s="8"/>
      <c r="D43" s="3"/>
      <c r="E43" s="3"/>
      <c r="F43" s="7"/>
    </row>
    <row r="44" spans="1:6" ht="12.75">
      <c r="A44" s="9"/>
      <c r="B44" s="14"/>
      <c r="C44" s="8"/>
      <c r="D44" s="3"/>
      <c r="E44" s="3"/>
      <c r="F44" s="7"/>
    </row>
    <row r="45" spans="1:6" ht="12.75">
      <c r="A45" s="9"/>
      <c r="B45" s="13"/>
      <c r="C45" s="15"/>
      <c r="D45" s="20"/>
      <c r="E45" s="16"/>
      <c r="F45" s="7"/>
    </row>
    <row r="46" spans="1:6" ht="12.75">
      <c r="A46" s="9"/>
      <c r="B46" s="14"/>
      <c r="C46" s="8"/>
      <c r="D46" s="3"/>
      <c r="E46" s="3"/>
      <c r="F46" s="7"/>
    </row>
    <row r="47" spans="1:6" ht="12.75">
      <c r="A47" s="9"/>
      <c r="B47" s="13"/>
      <c r="C47" s="15"/>
      <c r="D47" s="20"/>
      <c r="E47" s="16"/>
      <c r="F47" s="7"/>
    </row>
    <row r="48" spans="1:6" ht="12.75">
      <c r="A48" s="9"/>
      <c r="B48" s="5"/>
      <c r="C48" s="8"/>
      <c r="D48" s="3"/>
      <c r="E48" s="3"/>
      <c r="F48" s="7"/>
    </row>
    <row r="49" spans="1:6" ht="12.75">
      <c r="A49" s="9"/>
      <c r="B49" s="5"/>
      <c r="C49" s="8"/>
      <c r="D49" s="3"/>
      <c r="E49" s="3"/>
      <c r="F49" s="7"/>
    </row>
    <row r="50" spans="1:6" ht="12.75">
      <c r="A50" s="9"/>
      <c r="B50" s="4"/>
      <c r="C50" s="8"/>
      <c r="D50" s="3"/>
      <c r="E50" s="3"/>
      <c r="F50" s="7"/>
    </row>
    <row r="51" spans="1:6" ht="12.75">
      <c r="A51" s="9"/>
      <c r="B51" s="5"/>
      <c r="C51" s="8"/>
      <c r="D51" s="3"/>
      <c r="E51" s="3"/>
      <c r="F51" s="7"/>
    </row>
  </sheetData>
  <sheetProtection password="9242" sheet="1"/>
  <printOptions/>
  <pageMargins left="0.7480314960629921" right="0.7480314960629921" top="0" bottom="0.984251968503937" header="0.5118110236220472" footer="0.5118110236220472"/>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A8:B123"/>
  <sheetViews>
    <sheetView view="pageBreakPreview" zoomScale="130" zoomScaleSheetLayoutView="130" zoomScalePageLayoutView="0" workbookViewId="0" topLeftCell="A17">
      <selection activeCell="A35" sqref="A35"/>
    </sheetView>
  </sheetViews>
  <sheetFormatPr defaultColWidth="70.7109375" defaultRowHeight="12.75"/>
  <cols>
    <col min="1" max="1" width="93.00390625" style="82" customWidth="1"/>
    <col min="2" max="16384" width="70.7109375" style="81" customWidth="1"/>
  </cols>
  <sheetData>
    <row r="8" s="76" customFormat="1" ht="16.5">
      <c r="A8" s="99" t="s">
        <v>229</v>
      </c>
    </row>
    <row r="9" s="76" customFormat="1" ht="16.5"/>
    <row r="10" s="76" customFormat="1" ht="16.5">
      <c r="A10" s="77" t="s">
        <v>95</v>
      </c>
    </row>
    <row r="11" s="78" customFormat="1" ht="42" customHeight="1">
      <c r="A11" s="78" t="s">
        <v>96</v>
      </c>
    </row>
    <row r="12" s="78" customFormat="1" ht="25.5">
      <c r="A12" s="78" t="s">
        <v>97</v>
      </c>
    </row>
    <row r="13" s="78" customFormat="1" ht="25.5">
      <c r="A13" s="78" t="s">
        <v>98</v>
      </c>
    </row>
    <row r="14" s="78" customFormat="1" ht="25.5">
      <c r="A14" s="78" t="s">
        <v>99</v>
      </c>
    </row>
    <row r="15" s="78" customFormat="1" ht="12.75">
      <c r="A15" s="78" t="s">
        <v>100</v>
      </c>
    </row>
    <row r="16" s="78" customFormat="1" ht="12.75">
      <c r="A16" s="78" t="s">
        <v>101</v>
      </c>
    </row>
    <row r="17" s="78" customFormat="1" ht="25.5">
      <c r="A17" s="78" t="s">
        <v>102</v>
      </c>
    </row>
    <row r="18" s="78" customFormat="1" ht="12.75">
      <c r="A18" s="78" t="s">
        <v>103</v>
      </c>
    </row>
    <row r="19" s="78" customFormat="1" ht="15" customHeight="1">
      <c r="A19" s="78" t="s">
        <v>104</v>
      </c>
    </row>
    <row r="20" s="78" customFormat="1" ht="12.75">
      <c r="A20" s="77" t="s">
        <v>105</v>
      </c>
    </row>
    <row r="21" s="78" customFormat="1" ht="25.5">
      <c r="A21" s="79" t="s">
        <v>106</v>
      </c>
    </row>
    <row r="22" s="78" customFormat="1" ht="12.75">
      <c r="A22" s="80" t="s">
        <v>107</v>
      </c>
    </row>
    <row r="23" s="78" customFormat="1" ht="29.25" customHeight="1">
      <c r="A23" s="78" t="s">
        <v>108</v>
      </c>
    </row>
    <row r="24" s="78" customFormat="1" ht="25.5">
      <c r="A24" s="78" t="s">
        <v>109</v>
      </c>
    </row>
    <row r="25" s="78" customFormat="1" ht="12.75">
      <c r="A25" s="78" t="s">
        <v>110</v>
      </c>
    </row>
    <row r="26" s="78" customFormat="1" ht="25.5">
      <c r="A26" s="78" t="s">
        <v>111</v>
      </c>
    </row>
    <row r="27" s="78" customFormat="1" ht="25.5">
      <c r="A27" s="78" t="s">
        <v>112</v>
      </c>
    </row>
    <row r="28" s="78" customFormat="1" ht="12.75">
      <c r="A28" s="78" t="s">
        <v>113</v>
      </c>
    </row>
    <row r="29" s="78" customFormat="1" ht="25.5">
      <c r="A29" s="78" t="s">
        <v>114</v>
      </c>
    </row>
    <row r="30" s="78" customFormat="1" ht="12.75">
      <c r="A30" s="78" t="s">
        <v>115</v>
      </c>
    </row>
    <row r="31" s="78" customFormat="1" ht="25.5">
      <c r="A31" s="78" t="s">
        <v>116</v>
      </c>
    </row>
    <row r="32" s="78" customFormat="1" ht="25.5">
      <c r="A32" s="78" t="s">
        <v>117</v>
      </c>
    </row>
    <row r="33" s="78" customFormat="1" ht="12.75">
      <c r="A33" s="78" t="s">
        <v>118</v>
      </c>
    </row>
    <row r="34" s="78" customFormat="1" ht="38.25">
      <c r="A34" s="78" t="s">
        <v>119</v>
      </c>
    </row>
    <row r="35" s="78" customFormat="1" ht="12.75">
      <c r="A35" s="78" t="s">
        <v>120</v>
      </c>
    </row>
    <row r="36" s="78" customFormat="1" ht="12.75">
      <c r="A36" s="78" t="s">
        <v>121</v>
      </c>
    </row>
    <row r="37" s="78" customFormat="1" ht="12.75">
      <c r="A37" s="78" t="s">
        <v>122</v>
      </c>
    </row>
    <row r="38" s="78" customFormat="1" ht="12.75">
      <c r="A38" s="78" t="s">
        <v>123</v>
      </c>
    </row>
    <row r="39" s="78" customFormat="1" ht="12.75">
      <c r="A39" s="78" t="s">
        <v>124</v>
      </c>
    </row>
    <row r="40" s="78" customFormat="1" ht="12.75">
      <c r="A40" s="78" t="s">
        <v>125</v>
      </c>
    </row>
    <row r="41" s="78" customFormat="1" ht="12.75">
      <c r="A41" s="78" t="s">
        <v>126</v>
      </c>
    </row>
    <row r="42" s="78" customFormat="1" ht="12.75">
      <c r="A42" s="78" t="s">
        <v>127</v>
      </c>
    </row>
    <row r="43" s="78" customFormat="1" ht="12.75">
      <c r="A43" s="78" t="s">
        <v>128</v>
      </c>
    </row>
    <row r="44" s="78" customFormat="1" ht="12.75">
      <c r="A44" s="78" t="s">
        <v>129</v>
      </c>
    </row>
    <row r="45" s="78" customFormat="1" ht="12.75">
      <c r="A45" s="78" t="s">
        <v>130</v>
      </c>
    </row>
    <row r="46" s="78" customFormat="1" ht="12.75">
      <c r="A46" s="78" t="s">
        <v>131</v>
      </c>
    </row>
    <row r="47" s="78" customFormat="1" ht="12.75"/>
    <row r="48" s="78" customFormat="1" ht="12.75"/>
    <row r="49" ht="12.75">
      <c r="A49" s="78"/>
    </row>
    <row r="50" ht="12.75">
      <c r="A50" s="78"/>
    </row>
    <row r="51" ht="12.75">
      <c r="A51" s="78"/>
    </row>
    <row r="123" ht="12.75">
      <c r="B123" s="78"/>
    </row>
  </sheetData>
  <sheetProtection password="9242" sheet="1"/>
  <printOptions/>
  <pageMargins left="0.984251968503937" right="0.7480314960629921" top="0" bottom="0.5905511811023623" header="0.5118110236220472" footer="0"/>
  <pageSetup fitToHeight="0" fitToWidth="1" horizontalDpi="600" verticalDpi="600" orientation="portrait" paperSize="9" scale="91" r:id="rId2"/>
  <legacyDrawingHF r:id="rId1"/>
</worksheet>
</file>

<file path=xl/worksheets/sheet7.xml><?xml version="1.0" encoding="utf-8"?>
<worksheet xmlns="http://schemas.openxmlformats.org/spreadsheetml/2006/main" xmlns:r="http://schemas.openxmlformats.org/officeDocument/2006/relationships">
  <sheetPr>
    <tabColor rgb="FF00B050"/>
  </sheetPr>
  <dimension ref="A8:G123"/>
  <sheetViews>
    <sheetView view="pageBreakPreview" zoomScale="130" zoomScaleSheetLayoutView="130" zoomScalePageLayoutView="0" workbookViewId="0" topLeftCell="A1">
      <selection activeCell="G72" sqref="G72"/>
    </sheetView>
  </sheetViews>
  <sheetFormatPr defaultColWidth="9.140625" defaultRowHeight="12.75"/>
  <cols>
    <col min="1" max="1" width="7.00390625" style="0" customWidth="1"/>
    <col min="2" max="2" width="42.7109375" style="0" customWidth="1"/>
    <col min="4" max="4" width="9.140625" style="1" customWidth="1"/>
    <col min="5" max="5" width="7.57421875" style="0" customWidth="1"/>
    <col min="6" max="7" width="12.8515625" style="0" customWidth="1"/>
  </cols>
  <sheetData>
    <row r="8" spans="1:7" ht="38.25">
      <c r="A8" s="186" t="s">
        <v>8</v>
      </c>
      <c r="B8" s="187" t="s">
        <v>9</v>
      </c>
      <c r="C8" s="188" t="s">
        <v>32</v>
      </c>
      <c r="D8" s="189" t="s">
        <v>0</v>
      </c>
      <c r="E8" s="337" t="s">
        <v>358</v>
      </c>
      <c r="F8" s="336" t="s">
        <v>347</v>
      </c>
      <c r="G8" s="185" t="s">
        <v>349</v>
      </c>
    </row>
    <row r="9" spans="1:7" ht="12.75">
      <c r="A9" s="176"/>
      <c r="B9" s="177"/>
      <c r="C9" s="178"/>
      <c r="D9" s="179"/>
      <c r="E9" s="460"/>
      <c r="F9" s="444"/>
      <c r="G9" s="433"/>
    </row>
    <row r="10" spans="1:7" ht="12.75">
      <c r="A10" s="176"/>
      <c r="B10" s="243" t="s">
        <v>41</v>
      </c>
      <c r="C10" s="244"/>
      <c r="D10" s="245"/>
      <c r="E10" s="468"/>
      <c r="F10" s="444"/>
      <c r="G10" s="433"/>
    </row>
    <row r="11" spans="1:7" ht="117" customHeight="1">
      <c r="A11" s="176">
        <v>1</v>
      </c>
      <c r="B11" s="198" t="s">
        <v>78</v>
      </c>
      <c r="C11" s="246"/>
      <c r="D11" s="179"/>
      <c r="E11" s="460"/>
      <c r="F11" s="444"/>
      <c r="G11" s="431"/>
    </row>
    <row r="12" spans="1:7" ht="12.75">
      <c r="A12" s="176"/>
      <c r="B12" s="247" t="s">
        <v>249</v>
      </c>
      <c r="C12" s="178" t="s">
        <v>23</v>
      </c>
      <c r="D12" s="179">
        <f>1.621*154</f>
        <v>249.634</v>
      </c>
      <c r="E12" s="468"/>
      <c r="F12" s="444">
        <f>D12*E12</f>
        <v>0</v>
      </c>
      <c r="G12" s="431"/>
    </row>
    <row r="13" spans="1:7" ht="12.75">
      <c r="A13" s="176"/>
      <c r="B13" s="247" t="s">
        <v>250</v>
      </c>
      <c r="C13" s="178" t="s">
        <v>12</v>
      </c>
      <c r="D13" s="179">
        <v>154</v>
      </c>
      <c r="E13" s="468"/>
      <c r="F13" s="444">
        <f>D13*E13</f>
        <v>0</v>
      </c>
      <c r="G13" s="431"/>
    </row>
    <row r="14" spans="1:7" ht="12.75">
      <c r="A14" s="237"/>
      <c r="B14" s="248"/>
      <c r="C14" s="249"/>
      <c r="D14" s="240"/>
      <c r="E14" s="469"/>
      <c r="F14" s="457"/>
      <c r="G14" s="431"/>
    </row>
    <row r="15" spans="1:7" ht="106.5" customHeight="1">
      <c r="A15" s="176">
        <v>2</v>
      </c>
      <c r="B15" s="198" t="s">
        <v>332</v>
      </c>
      <c r="C15" s="246"/>
      <c r="D15" s="179"/>
      <c r="E15" s="460"/>
      <c r="F15" s="444"/>
      <c r="G15" s="431"/>
    </row>
    <row r="16" spans="1:7" ht="12.75">
      <c r="A16" s="176"/>
      <c r="B16" s="247"/>
      <c r="C16" s="178" t="s">
        <v>12</v>
      </c>
      <c r="D16" s="179">
        <v>4</v>
      </c>
      <c r="E16" s="468"/>
      <c r="F16" s="444">
        <f>D16*E16</f>
        <v>0</v>
      </c>
      <c r="G16" s="431"/>
    </row>
    <row r="17" spans="1:7" ht="12.75">
      <c r="A17" s="176"/>
      <c r="B17" s="250"/>
      <c r="C17" s="244"/>
      <c r="D17" s="245"/>
      <c r="E17" s="468"/>
      <c r="F17" s="444"/>
      <c r="G17" s="431"/>
    </row>
    <row r="18" spans="1:7" ht="318" customHeight="1">
      <c r="A18" s="176">
        <v>3</v>
      </c>
      <c r="B18" s="198" t="s">
        <v>245</v>
      </c>
      <c r="C18" s="251"/>
      <c r="D18" s="252"/>
      <c r="E18" s="470"/>
      <c r="F18" s="467"/>
      <c r="G18" s="431"/>
    </row>
    <row r="19" spans="1:7" ht="12.75">
      <c r="A19" s="253"/>
      <c r="B19" s="247" t="s">
        <v>296</v>
      </c>
      <c r="C19" s="182" t="s">
        <v>27</v>
      </c>
      <c r="D19" s="179">
        <f>0.15*0.15*154</f>
        <v>3.465</v>
      </c>
      <c r="E19" s="468"/>
      <c r="F19" s="444">
        <f>D19*E19</f>
        <v>0</v>
      </c>
      <c r="G19" s="433"/>
    </row>
    <row r="20" spans="1:7" ht="12.75">
      <c r="A20" s="176"/>
      <c r="B20" s="250"/>
      <c r="C20" s="244"/>
      <c r="D20" s="245"/>
      <c r="E20" s="468"/>
      <c r="F20" s="444"/>
      <c r="G20" s="433"/>
    </row>
    <row r="21" spans="1:7" s="18" customFormat="1" ht="76.5">
      <c r="A21" s="176">
        <v>4</v>
      </c>
      <c r="B21" s="232" t="s">
        <v>52</v>
      </c>
      <c r="C21" s="246"/>
      <c r="D21" s="179"/>
      <c r="E21" s="460"/>
      <c r="F21" s="444"/>
      <c r="G21" s="431"/>
    </row>
    <row r="22" spans="1:7" s="18" customFormat="1" ht="12.75">
      <c r="A22" s="176"/>
      <c r="B22" s="247" t="s">
        <v>51</v>
      </c>
      <c r="C22" s="178" t="s">
        <v>27</v>
      </c>
      <c r="D22" s="179">
        <f>$D$19</f>
        <v>3.465</v>
      </c>
      <c r="E22" s="468"/>
      <c r="F22" s="444">
        <f>D22*E22</f>
        <v>0</v>
      </c>
      <c r="G22" s="431"/>
    </row>
    <row r="23" spans="1:7" s="18" customFormat="1" ht="12.75">
      <c r="A23" s="176"/>
      <c r="B23" s="247"/>
      <c r="C23" s="182"/>
      <c r="D23" s="179"/>
      <c r="E23" s="468"/>
      <c r="F23" s="444"/>
      <c r="G23" s="431"/>
    </row>
    <row r="24" spans="1:7" s="18" customFormat="1" ht="12.75">
      <c r="A24" s="222"/>
      <c r="B24" s="254" t="s">
        <v>66</v>
      </c>
      <c r="C24" s="221"/>
      <c r="D24" s="255"/>
      <c r="E24" s="465"/>
      <c r="F24" s="458"/>
      <c r="G24" s="431"/>
    </row>
    <row r="25" spans="1:7" s="18" customFormat="1" ht="204.75" customHeight="1">
      <c r="A25" s="222">
        <v>5</v>
      </c>
      <c r="B25" s="204" t="s">
        <v>283</v>
      </c>
      <c r="C25" s="221"/>
      <c r="D25" s="255"/>
      <c r="E25" s="465"/>
      <c r="F25" s="458"/>
      <c r="G25" s="431"/>
    </row>
    <row r="26" spans="1:7" ht="12.75">
      <c r="A26" s="222"/>
      <c r="B26" s="256"/>
      <c r="C26" s="221" t="s">
        <v>27</v>
      </c>
      <c r="D26" s="223">
        <v>96</v>
      </c>
      <c r="E26" s="465"/>
      <c r="F26" s="444">
        <f>D26*E26</f>
        <v>0</v>
      </c>
      <c r="G26" s="431"/>
    </row>
    <row r="27" spans="1:7" ht="12.75">
      <c r="A27" s="222"/>
      <c r="B27" s="256"/>
      <c r="C27" s="221"/>
      <c r="D27" s="223"/>
      <c r="E27" s="465"/>
      <c r="F27" s="444"/>
      <c r="G27" s="431"/>
    </row>
    <row r="28" spans="1:7" ht="281.25" customHeight="1">
      <c r="A28" s="222">
        <v>6</v>
      </c>
      <c r="B28" s="198" t="s">
        <v>297</v>
      </c>
      <c r="C28" s="257"/>
      <c r="D28" s="258"/>
      <c r="E28" s="465"/>
      <c r="F28" s="458"/>
      <c r="G28" s="431"/>
    </row>
    <row r="29" spans="1:7" ht="16.5">
      <c r="A29" s="222"/>
      <c r="B29" s="259"/>
      <c r="C29" s="260" t="s">
        <v>27</v>
      </c>
      <c r="D29" s="261">
        <f>D26</f>
        <v>96</v>
      </c>
      <c r="E29" s="471"/>
      <c r="F29" s="444">
        <f>D29*E29</f>
        <v>0</v>
      </c>
      <c r="G29" s="431"/>
    </row>
    <row r="30" spans="1:7" ht="16.5">
      <c r="A30" s="222"/>
      <c r="B30" s="259"/>
      <c r="C30" s="260"/>
      <c r="D30" s="261"/>
      <c r="E30" s="471"/>
      <c r="F30" s="444"/>
      <c r="G30" s="431"/>
    </row>
    <row r="31" spans="1:7" ht="12.75">
      <c r="A31" s="222"/>
      <c r="B31" s="254" t="s">
        <v>329</v>
      </c>
      <c r="C31" s="260"/>
      <c r="D31" s="261"/>
      <c r="E31" s="471"/>
      <c r="F31" s="444"/>
      <c r="G31" s="431"/>
    </row>
    <row r="32" spans="1:7" ht="16.5">
      <c r="A32" s="222"/>
      <c r="B32" s="259"/>
      <c r="C32" s="260"/>
      <c r="D32" s="261"/>
      <c r="E32" s="471"/>
      <c r="F32" s="444"/>
      <c r="G32" s="431"/>
    </row>
    <row r="33" spans="1:7" ht="293.25" customHeight="1">
      <c r="A33" s="222">
        <v>7</v>
      </c>
      <c r="B33" s="226" t="s">
        <v>341</v>
      </c>
      <c r="C33" s="260"/>
      <c r="D33" s="261"/>
      <c r="E33" s="471"/>
      <c r="F33" s="444"/>
      <c r="G33" s="431"/>
    </row>
    <row r="34" spans="1:7" ht="16.5">
      <c r="A34" s="222"/>
      <c r="B34" s="259"/>
      <c r="C34" s="260" t="s">
        <v>73</v>
      </c>
      <c r="D34" s="261">
        <v>289</v>
      </c>
      <c r="E34" s="471"/>
      <c r="F34" s="444">
        <f>D34*E34</f>
        <v>0</v>
      </c>
      <c r="G34" s="431"/>
    </row>
    <row r="35" spans="1:7" ht="16.5">
      <c r="A35" s="222"/>
      <c r="B35" s="259"/>
      <c r="C35" s="260"/>
      <c r="D35" s="261"/>
      <c r="E35" s="471"/>
      <c r="F35" s="444"/>
      <c r="G35" s="431"/>
    </row>
    <row r="36" spans="1:7" ht="242.25">
      <c r="A36" s="222">
        <v>8</v>
      </c>
      <c r="B36" s="232" t="s">
        <v>327</v>
      </c>
      <c r="C36" s="260"/>
      <c r="D36" s="261"/>
      <c r="E36" s="471"/>
      <c r="F36" s="444"/>
      <c r="G36" s="431"/>
    </row>
    <row r="37" spans="1:7" ht="16.5">
      <c r="A37" s="222"/>
      <c r="B37" s="259"/>
      <c r="C37" s="260" t="s">
        <v>27</v>
      </c>
      <c r="D37" s="261">
        <f>D34*0.4*1.1</f>
        <v>127.16000000000003</v>
      </c>
      <c r="E37" s="471"/>
      <c r="F37" s="444">
        <f>D37*E37</f>
        <v>0</v>
      </c>
      <c r="G37" s="431"/>
    </row>
    <row r="38" spans="1:7" ht="16.5">
      <c r="A38" s="222"/>
      <c r="B38" s="259"/>
      <c r="C38" s="260"/>
      <c r="D38" s="261"/>
      <c r="E38" s="471"/>
      <c r="F38" s="444"/>
      <c r="G38" s="431"/>
    </row>
    <row r="39" spans="1:7" ht="25.5">
      <c r="A39" s="222"/>
      <c r="B39" s="212" t="s">
        <v>324</v>
      </c>
      <c r="C39" s="260"/>
      <c r="D39" s="261"/>
      <c r="E39" s="471"/>
      <c r="F39" s="444"/>
      <c r="G39" s="431"/>
    </row>
    <row r="40" spans="1:7" ht="16.5">
      <c r="A40" s="222"/>
      <c r="B40" s="259"/>
      <c r="C40" s="260"/>
      <c r="D40" s="261"/>
      <c r="E40" s="471"/>
      <c r="F40" s="444"/>
      <c r="G40" s="431"/>
    </row>
    <row r="41" spans="1:7" ht="118.5" customHeight="1">
      <c r="A41" s="222">
        <v>9</v>
      </c>
      <c r="B41" s="198" t="s">
        <v>326</v>
      </c>
      <c r="C41" s="260"/>
      <c r="D41" s="261"/>
      <c r="E41" s="471"/>
      <c r="F41" s="444"/>
      <c r="G41" s="431"/>
    </row>
    <row r="42" spans="1:7" ht="16.5">
      <c r="A42" s="222"/>
      <c r="B42" s="259"/>
      <c r="C42" s="260" t="s">
        <v>27</v>
      </c>
      <c r="D42" s="261">
        <v>180</v>
      </c>
      <c r="E42" s="471"/>
      <c r="F42" s="444">
        <f>D42*E42</f>
        <v>0</v>
      </c>
      <c r="G42" s="431"/>
    </row>
    <row r="43" spans="1:7" ht="14.25" customHeight="1">
      <c r="A43" s="222"/>
      <c r="B43" s="259"/>
      <c r="C43" s="260"/>
      <c r="D43" s="261"/>
      <c r="E43" s="471"/>
      <c r="F43" s="444"/>
      <c r="G43" s="431"/>
    </row>
    <row r="44" spans="1:7" ht="242.25">
      <c r="A44" s="222">
        <v>10</v>
      </c>
      <c r="B44" s="232" t="s">
        <v>327</v>
      </c>
      <c r="C44" s="260"/>
      <c r="D44" s="261"/>
      <c r="E44" s="471"/>
      <c r="F44" s="444"/>
      <c r="G44" s="431"/>
    </row>
    <row r="45" spans="1:7" ht="12.75">
      <c r="A45" s="222"/>
      <c r="B45" s="232"/>
      <c r="C45" s="260" t="s">
        <v>27</v>
      </c>
      <c r="D45" s="261">
        <f>D42</f>
        <v>180</v>
      </c>
      <c r="E45" s="471"/>
      <c r="F45" s="444">
        <f>D45*E45</f>
        <v>0</v>
      </c>
      <c r="G45" s="431"/>
    </row>
    <row r="46" spans="1:7" ht="12.75">
      <c r="A46" s="222"/>
      <c r="B46" s="232"/>
      <c r="C46" s="260"/>
      <c r="D46" s="261"/>
      <c r="E46" s="471"/>
      <c r="F46" s="444"/>
      <c r="G46" s="431"/>
    </row>
    <row r="47" spans="1:7" ht="12.75">
      <c r="A47" s="222"/>
      <c r="B47" s="254" t="s">
        <v>333</v>
      </c>
      <c r="C47" s="260"/>
      <c r="D47" s="261"/>
      <c r="E47" s="471"/>
      <c r="F47" s="444"/>
      <c r="G47" s="431"/>
    </row>
    <row r="48" spans="1:7" ht="12.75">
      <c r="A48" s="222"/>
      <c r="B48" s="262" t="s">
        <v>299</v>
      </c>
      <c r="C48" s="260"/>
      <c r="D48" s="261"/>
      <c r="E48" s="471"/>
      <c r="F48" s="444"/>
      <c r="G48" s="431"/>
    </row>
    <row r="49" spans="1:7" ht="306" customHeight="1">
      <c r="A49" s="222">
        <v>11</v>
      </c>
      <c r="B49" s="263" t="s">
        <v>298</v>
      </c>
      <c r="C49" s="260"/>
      <c r="D49" s="261"/>
      <c r="E49" s="471"/>
      <c r="F49" s="444"/>
      <c r="G49" s="431"/>
    </row>
    <row r="50" spans="1:7" ht="15.75" customHeight="1">
      <c r="A50" s="222"/>
      <c r="B50" s="218"/>
      <c r="C50" s="260" t="s">
        <v>27</v>
      </c>
      <c r="D50" s="261">
        <v>1330</v>
      </c>
      <c r="E50" s="471"/>
      <c r="F50" s="444">
        <f>D50*E50</f>
        <v>0</v>
      </c>
      <c r="G50" s="431"/>
    </row>
    <row r="51" spans="1:7" ht="15.75" customHeight="1">
      <c r="A51" s="222"/>
      <c r="B51" s="218"/>
      <c r="C51" s="260"/>
      <c r="D51" s="261"/>
      <c r="E51" s="471"/>
      <c r="F51" s="444"/>
      <c r="G51" s="431"/>
    </row>
    <row r="52" spans="1:7" ht="180.75" customHeight="1">
      <c r="A52" s="222">
        <v>12</v>
      </c>
      <c r="B52" s="263" t="s">
        <v>300</v>
      </c>
      <c r="C52" s="260"/>
      <c r="D52" s="261"/>
      <c r="E52" s="471"/>
      <c r="F52" s="444"/>
      <c r="G52" s="431"/>
    </row>
    <row r="53" spans="1:7" ht="15.75" customHeight="1">
      <c r="A53" s="222"/>
      <c r="B53" s="218"/>
      <c r="C53" s="260" t="s">
        <v>27</v>
      </c>
      <c r="D53" s="261">
        <f>D50</f>
        <v>1330</v>
      </c>
      <c r="E53" s="471"/>
      <c r="F53" s="444">
        <f>D53*E53</f>
        <v>0</v>
      </c>
      <c r="G53" s="431"/>
    </row>
    <row r="54" spans="1:7" ht="15" customHeight="1">
      <c r="A54" s="222"/>
      <c r="B54" s="218"/>
      <c r="C54" s="260"/>
      <c r="D54" s="261"/>
      <c r="E54" s="471"/>
      <c r="F54" s="444"/>
      <c r="G54" s="431"/>
    </row>
    <row r="55" spans="1:7" ht="258.75" customHeight="1">
      <c r="A55" s="222">
        <v>13</v>
      </c>
      <c r="B55" s="263" t="s">
        <v>337</v>
      </c>
      <c r="C55" s="260"/>
      <c r="D55" s="261"/>
      <c r="E55" s="471"/>
      <c r="F55" s="444"/>
      <c r="G55" s="431"/>
    </row>
    <row r="56" spans="1:7" ht="12.75">
      <c r="A56" s="222"/>
      <c r="B56" s="264" t="s">
        <v>334</v>
      </c>
      <c r="C56" s="260" t="s">
        <v>12</v>
      </c>
      <c r="D56" s="261">
        <f>D53*3+214</f>
        <v>4204</v>
      </c>
      <c r="E56" s="471"/>
      <c r="F56" s="444">
        <f>D56*E56</f>
        <v>0</v>
      </c>
      <c r="G56" s="431"/>
    </row>
    <row r="57" spans="1:7" ht="12.75">
      <c r="A57" s="222"/>
      <c r="B57" s="264"/>
      <c r="C57" s="260"/>
      <c r="D57" s="261"/>
      <c r="E57" s="471"/>
      <c r="F57" s="444"/>
      <c r="G57" s="431"/>
    </row>
    <row r="58" spans="1:7" ht="282.75" customHeight="1">
      <c r="A58" s="222">
        <v>14</v>
      </c>
      <c r="B58" s="198" t="s">
        <v>328</v>
      </c>
      <c r="C58" s="260"/>
      <c r="D58" s="261"/>
      <c r="E58" s="471"/>
      <c r="F58" s="444"/>
      <c r="G58" s="431"/>
    </row>
    <row r="59" spans="1:7" ht="15" customHeight="1">
      <c r="A59" s="222"/>
      <c r="B59" s="264"/>
      <c r="C59" s="260" t="s">
        <v>27</v>
      </c>
      <c r="D59" s="261">
        <f>D53</f>
        <v>1330</v>
      </c>
      <c r="E59" s="471"/>
      <c r="F59" s="444">
        <f>D59*E59</f>
        <v>0</v>
      </c>
      <c r="G59" s="431"/>
    </row>
    <row r="60" spans="1:7" ht="15" customHeight="1">
      <c r="A60" s="222"/>
      <c r="B60" s="264"/>
      <c r="C60" s="260"/>
      <c r="D60" s="261"/>
      <c r="E60" s="471"/>
      <c r="F60" s="444"/>
      <c r="G60" s="431"/>
    </row>
    <row r="61" spans="1:7" ht="12.75">
      <c r="A61" s="211"/>
      <c r="B61" s="243" t="s">
        <v>315</v>
      </c>
      <c r="C61" s="265"/>
      <c r="D61" s="266"/>
      <c r="E61" s="472"/>
      <c r="F61" s="445"/>
      <c r="G61" s="431"/>
    </row>
    <row r="62" spans="1:7" ht="155.25" customHeight="1">
      <c r="A62" s="211">
        <v>15</v>
      </c>
      <c r="B62" s="218" t="s">
        <v>345</v>
      </c>
      <c r="C62" s="267"/>
      <c r="D62" s="268"/>
      <c r="E62" s="473"/>
      <c r="F62" s="445"/>
      <c r="G62" s="433"/>
    </row>
    <row r="63" spans="1:7" ht="12.75">
      <c r="A63" s="211"/>
      <c r="B63" s="250" t="s">
        <v>316</v>
      </c>
      <c r="C63" s="269" t="s">
        <v>27</v>
      </c>
      <c r="D63" s="270">
        <v>145</v>
      </c>
      <c r="E63" s="472"/>
      <c r="F63" s="445">
        <f>D63*E63</f>
        <v>0</v>
      </c>
      <c r="G63" s="433"/>
    </row>
    <row r="64" spans="1:7" ht="12.75">
      <c r="A64" s="211"/>
      <c r="B64" s="250" t="s">
        <v>317</v>
      </c>
      <c r="C64" s="269" t="s">
        <v>27</v>
      </c>
      <c r="D64" s="270">
        <v>47.7</v>
      </c>
      <c r="E64" s="472"/>
      <c r="F64" s="445">
        <f>D64*E64</f>
        <v>0</v>
      </c>
      <c r="G64" s="433"/>
    </row>
    <row r="65" spans="1:7" ht="12.75">
      <c r="A65" s="211"/>
      <c r="B65" s="191"/>
      <c r="C65" s="269"/>
      <c r="D65" s="270"/>
      <c r="E65" s="472"/>
      <c r="F65" s="445"/>
      <c r="G65" s="433"/>
    </row>
    <row r="66" spans="1:7" ht="90.75" customHeight="1">
      <c r="A66" s="211">
        <v>16</v>
      </c>
      <c r="B66" s="206" t="s">
        <v>301</v>
      </c>
      <c r="C66" s="267"/>
      <c r="D66" s="245"/>
      <c r="E66" s="473"/>
      <c r="F66" s="445"/>
      <c r="G66" s="431"/>
    </row>
    <row r="67" spans="1:7" ht="12.75">
      <c r="A67" s="211"/>
      <c r="B67" s="250" t="s">
        <v>316</v>
      </c>
      <c r="C67" s="208" t="s">
        <v>27</v>
      </c>
      <c r="D67" s="209">
        <f>D63</f>
        <v>145</v>
      </c>
      <c r="E67" s="473"/>
      <c r="F67" s="445">
        <f>D67*E67</f>
        <v>0</v>
      </c>
      <c r="G67" s="433"/>
    </row>
    <row r="68" spans="1:7" ht="12.75">
      <c r="A68" s="211"/>
      <c r="B68" s="250" t="s">
        <v>317</v>
      </c>
      <c r="C68" s="269" t="s">
        <v>27</v>
      </c>
      <c r="D68" s="270">
        <v>47.7</v>
      </c>
      <c r="E68" s="472"/>
      <c r="F68" s="445">
        <f>D68*E68</f>
        <v>0</v>
      </c>
      <c r="G68" s="433"/>
    </row>
    <row r="69" spans="1:7" ht="12.75">
      <c r="A69" s="211"/>
      <c r="B69" s="250"/>
      <c r="C69" s="269"/>
      <c r="D69" s="270"/>
      <c r="E69" s="472"/>
      <c r="F69" s="445"/>
      <c r="G69" s="433"/>
    </row>
    <row r="70" spans="1:7" ht="16.5" customHeight="1">
      <c r="A70" s="211"/>
      <c r="B70" s="212" t="s">
        <v>335</v>
      </c>
      <c r="C70" s="208"/>
      <c r="D70" s="209"/>
      <c r="E70" s="473"/>
      <c r="F70" s="445"/>
      <c r="G70" s="433"/>
    </row>
    <row r="71" spans="1:7" ht="179.25" customHeight="1">
      <c r="A71" s="211">
        <v>17</v>
      </c>
      <c r="B71" s="198" t="s">
        <v>314</v>
      </c>
      <c r="C71" s="208"/>
      <c r="D71" s="209"/>
      <c r="E71" s="473"/>
      <c r="F71" s="445"/>
      <c r="G71" s="433"/>
    </row>
    <row r="72" spans="1:7" ht="12.75">
      <c r="A72" s="211"/>
      <c r="B72" s="271"/>
      <c r="C72" s="208" t="s">
        <v>27</v>
      </c>
      <c r="D72" s="209">
        <v>550</v>
      </c>
      <c r="E72" s="473"/>
      <c r="F72" s="445">
        <f>D72*E72</f>
        <v>0</v>
      </c>
      <c r="G72" s="433"/>
    </row>
    <row r="73" spans="1:7" ht="12.75">
      <c r="A73" s="186" t="s">
        <v>8</v>
      </c>
      <c r="B73" s="234" t="s">
        <v>25</v>
      </c>
      <c r="C73" s="242"/>
      <c r="D73" s="235"/>
      <c r="E73" s="455"/>
      <c r="F73" s="447">
        <f>SUM(F10:F72)</f>
        <v>0</v>
      </c>
      <c r="G73" s="447">
        <f>SUM(G10:G72)</f>
        <v>0</v>
      </c>
    </row>
    <row r="74" spans="1:6" ht="12.75">
      <c r="A74" s="22"/>
      <c r="B74" s="12"/>
      <c r="C74" s="8"/>
      <c r="D74" s="3"/>
      <c r="E74" s="3"/>
      <c r="F74" s="28"/>
    </row>
    <row r="75" spans="1:6" ht="12.75">
      <c r="A75" s="22"/>
      <c r="B75" s="12"/>
      <c r="C75" s="8"/>
      <c r="D75" s="3"/>
      <c r="E75" s="3"/>
      <c r="F75" s="28"/>
    </row>
    <row r="76" spans="1:6" ht="12.75">
      <c r="A76" s="22"/>
      <c r="B76" s="12"/>
      <c r="C76" s="8"/>
      <c r="D76" s="3"/>
      <c r="E76" s="3"/>
      <c r="F76" s="28"/>
    </row>
    <row r="77" spans="1:6" ht="12.75">
      <c r="A77" s="22"/>
      <c r="B77" s="12"/>
      <c r="C77" s="8"/>
      <c r="D77" s="3"/>
      <c r="E77" s="3"/>
      <c r="F77" s="28"/>
    </row>
    <row r="78" spans="1:6" ht="12.75">
      <c r="A78" s="22"/>
      <c r="B78" s="12"/>
      <c r="C78" s="8"/>
      <c r="D78" s="3"/>
      <c r="E78" s="3"/>
      <c r="F78" s="28"/>
    </row>
    <row r="79" spans="1:6" ht="12.75">
      <c r="A79" s="22"/>
      <c r="B79" s="12"/>
      <c r="C79" s="8"/>
      <c r="D79" s="3"/>
      <c r="E79" s="3"/>
      <c r="F79" s="28"/>
    </row>
    <row r="80" spans="1:6" ht="12.75">
      <c r="A80" s="22"/>
      <c r="B80" s="12"/>
      <c r="C80" s="8"/>
      <c r="D80" s="3"/>
      <c r="E80" s="3"/>
      <c r="F80" s="28"/>
    </row>
    <row r="81" spans="1:6" ht="12.75">
      <c r="A81" s="22"/>
      <c r="B81" s="12"/>
      <c r="C81" s="8"/>
      <c r="D81" s="3"/>
      <c r="E81" s="3"/>
      <c r="F81" s="28"/>
    </row>
    <row r="82" spans="1:6" ht="12.75">
      <c r="A82" s="22"/>
      <c r="B82" s="12"/>
      <c r="C82" s="8"/>
      <c r="D82" s="3"/>
      <c r="E82" s="3"/>
      <c r="F82" s="28"/>
    </row>
    <row r="83" spans="1:6" ht="12.75">
      <c r="A83" s="22"/>
      <c r="B83" s="12"/>
      <c r="C83" s="8"/>
      <c r="D83" s="3"/>
      <c r="E83" s="3"/>
      <c r="F83" s="28"/>
    </row>
    <row r="84" spans="1:6" ht="12.75">
      <c r="A84" s="22"/>
      <c r="B84" s="12"/>
      <c r="C84" s="8"/>
      <c r="D84" s="3"/>
      <c r="E84" s="3"/>
      <c r="F84" s="28"/>
    </row>
    <row r="85" spans="1:6" ht="12.75">
      <c r="A85" s="22"/>
      <c r="B85" s="12"/>
      <c r="C85" s="8"/>
      <c r="D85" s="3"/>
      <c r="E85" s="3"/>
      <c r="F85" s="28"/>
    </row>
    <row r="86" spans="1:6" ht="12.75">
      <c r="A86" s="22"/>
      <c r="B86" s="12"/>
      <c r="C86" s="8"/>
      <c r="D86" s="3"/>
      <c r="E86" s="3"/>
      <c r="F86" s="28"/>
    </row>
    <row r="87" spans="1:6" ht="12.75">
      <c r="A87" s="22"/>
      <c r="B87" s="12"/>
      <c r="C87" s="8"/>
      <c r="D87" s="3"/>
      <c r="E87" s="3"/>
      <c r="F87" s="28"/>
    </row>
    <row r="88" spans="1:6" ht="12.75">
      <c r="A88" s="22"/>
      <c r="B88" s="12"/>
      <c r="C88" s="8"/>
      <c r="D88" s="3"/>
      <c r="E88" s="3"/>
      <c r="F88" s="28"/>
    </row>
    <row r="89" spans="1:6" ht="12.75">
      <c r="A89" s="22"/>
      <c r="B89" s="12"/>
      <c r="C89" s="8"/>
      <c r="D89" s="3"/>
      <c r="E89" s="3"/>
      <c r="F89" s="28"/>
    </row>
    <row r="90" spans="1:6" ht="12.75">
      <c r="A90" s="22"/>
      <c r="B90" s="12"/>
      <c r="C90" s="8"/>
      <c r="D90" s="3"/>
      <c r="E90" s="3"/>
      <c r="F90" s="28"/>
    </row>
    <row r="91" spans="1:6" ht="12.75">
      <c r="A91" s="22"/>
      <c r="B91" s="12"/>
      <c r="C91" s="8"/>
      <c r="D91" s="3"/>
      <c r="E91" s="3"/>
      <c r="F91" s="28"/>
    </row>
    <row r="92" spans="1:6" ht="12.75">
      <c r="A92" s="22"/>
      <c r="B92" s="12"/>
      <c r="C92" s="8"/>
      <c r="D92" s="3"/>
      <c r="E92" s="3"/>
      <c r="F92" s="28"/>
    </row>
    <row r="93" spans="1:6" ht="12.75">
      <c r="A93" s="22"/>
      <c r="B93" s="12"/>
      <c r="C93" s="8"/>
      <c r="D93" s="3"/>
      <c r="E93" s="3"/>
      <c r="F93" s="28"/>
    </row>
    <row r="94" spans="1:6" ht="12.75">
      <c r="A94" s="22"/>
      <c r="B94" s="12"/>
      <c r="C94" s="8"/>
      <c r="D94" s="3"/>
      <c r="E94" s="3"/>
      <c r="F94" s="28"/>
    </row>
    <row r="95" spans="1:6" ht="12.75">
      <c r="A95" s="22"/>
      <c r="B95" s="12"/>
      <c r="C95" s="8"/>
      <c r="D95" s="3"/>
      <c r="E95" s="3"/>
      <c r="F95" s="28"/>
    </row>
    <row r="96" spans="1:6" ht="12.75">
      <c r="A96" s="22"/>
      <c r="B96" s="12"/>
      <c r="C96" s="8"/>
      <c r="D96" s="3"/>
      <c r="E96" s="3"/>
      <c r="F96" s="28"/>
    </row>
    <row r="97" spans="1:6" ht="12.75">
      <c r="A97" s="22"/>
      <c r="B97" s="12"/>
      <c r="C97" s="8"/>
      <c r="D97" s="3"/>
      <c r="E97" s="3"/>
      <c r="F97" s="7"/>
    </row>
    <row r="98" spans="1:6" ht="12.75">
      <c r="A98" s="22"/>
      <c r="B98" s="26"/>
      <c r="C98" s="24"/>
      <c r="D98" s="21"/>
      <c r="E98" s="21"/>
      <c r="F98" s="25"/>
    </row>
    <row r="99" spans="1:6" ht="12.75">
      <c r="A99" s="9"/>
      <c r="B99" s="5"/>
      <c r="C99" s="8"/>
      <c r="D99" s="3"/>
      <c r="E99" s="3"/>
      <c r="F99" s="7"/>
    </row>
    <row r="100" spans="1:6" ht="15">
      <c r="A100" s="9"/>
      <c r="B100" s="12"/>
      <c r="C100" s="492"/>
      <c r="D100" s="492"/>
      <c r="E100" s="492"/>
      <c r="F100" s="492"/>
    </row>
    <row r="101" spans="1:6" ht="12.75">
      <c r="A101" s="11"/>
      <c r="B101" s="12"/>
      <c r="C101" s="8"/>
      <c r="D101" s="3"/>
      <c r="E101" s="3"/>
      <c r="F101" s="7"/>
    </row>
    <row r="102" spans="1:6" ht="12.75">
      <c r="A102" s="11"/>
      <c r="B102" s="12"/>
      <c r="C102" s="8"/>
      <c r="D102" s="3"/>
      <c r="E102" s="3"/>
      <c r="F102" s="7"/>
    </row>
    <row r="103" spans="1:6" ht="12.75">
      <c r="A103" s="11"/>
      <c r="B103" s="12"/>
      <c r="C103" s="8"/>
      <c r="D103" s="3"/>
      <c r="E103" s="3"/>
      <c r="F103" s="7"/>
    </row>
    <row r="104" spans="1:6" ht="12.75">
      <c r="A104" s="11"/>
      <c r="B104" s="12"/>
      <c r="C104" s="8"/>
      <c r="D104" s="19"/>
      <c r="E104" s="3"/>
      <c r="F104" s="7"/>
    </row>
    <row r="105" spans="1:6" ht="12.75">
      <c r="A105" s="11"/>
      <c r="B105" s="12"/>
      <c r="C105" s="8"/>
      <c r="D105" s="3"/>
      <c r="E105" s="3"/>
      <c r="F105" s="7"/>
    </row>
    <row r="106" spans="1:6" ht="12.75">
      <c r="A106" s="11"/>
      <c r="B106" s="12"/>
      <c r="C106" s="8"/>
      <c r="D106" s="3"/>
      <c r="E106" s="3"/>
      <c r="F106" s="7"/>
    </row>
    <row r="107" spans="1:6" ht="12.75">
      <c r="A107" s="11"/>
      <c r="B107" s="12"/>
      <c r="C107" s="8"/>
      <c r="D107" s="19"/>
      <c r="E107" s="3"/>
      <c r="F107" s="7"/>
    </row>
    <row r="108" spans="1:6" ht="12.75">
      <c r="A108" s="11"/>
      <c r="B108" s="12"/>
      <c r="C108" s="8"/>
      <c r="D108" s="19"/>
      <c r="E108" s="3"/>
      <c r="F108" s="7"/>
    </row>
    <row r="109" spans="1:6" ht="12.75">
      <c r="A109" s="11"/>
      <c r="B109" s="12"/>
      <c r="C109" s="8"/>
      <c r="D109" s="3"/>
      <c r="E109" s="3"/>
      <c r="F109" s="7"/>
    </row>
    <row r="110" spans="1:6" ht="12.75">
      <c r="A110" s="11"/>
      <c r="B110" s="12"/>
      <c r="C110" s="8"/>
      <c r="D110" s="3"/>
      <c r="E110" s="3"/>
      <c r="F110" s="7"/>
    </row>
    <row r="111" spans="1:6" ht="12.75">
      <c r="A111" s="11"/>
      <c r="B111" s="12"/>
      <c r="C111" s="8"/>
      <c r="D111" s="3"/>
      <c r="E111" s="3"/>
      <c r="F111" s="7"/>
    </row>
    <row r="112" spans="1:6" ht="12.75">
      <c r="A112" s="11"/>
      <c r="B112" s="12"/>
      <c r="C112" s="8"/>
      <c r="D112" s="3"/>
      <c r="E112" s="3"/>
      <c r="F112" s="7"/>
    </row>
    <row r="113" spans="1:6" ht="12.75">
      <c r="A113" s="9"/>
      <c r="B113" s="5"/>
      <c r="C113" s="8"/>
      <c r="D113" s="3"/>
      <c r="E113" s="3"/>
      <c r="F113" s="7"/>
    </row>
    <row r="114" spans="1:6" ht="12.75">
      <c r="A114" s="9"/>
      <c r="B114" s="5"/>
      <c r="C114" s="8"/>
      <c r="D114" s="3"/>
      <c r="E114" s="3"/>
      <c r="F114" s="7"/>
    </row>
    <row r="115" spans="1:6" ht="12.75">
      <c r="A115" s="9"/>
      <c r="B115" s="13"/>
      <c r="C115" s="8"/>
      <c r="D115" s="3"/>
      <c r="E115" s="3"/>
      <c r="F115" s="7"/>
    </row>
    <row r="116" spans="1:6" ht="12.75">
      <c r="A116" s="9"/>
      <c r="B116" s="14"/>
      <c r="C116" s="8"/>
      <c r="D116" s="3"/>
      <c r="E116" s="3"/>
      <c r="F116" s="7"/>
    </row>
    <row r="117" spans="1:6" ht="12.75">
      <c r="A117" s="9"/>
      <c r="B117" s="13"/>
      <c r="C117" s="15"/>
      <c r="D117" s="20"/>
      <c r="E117" s="16"/>
      <c r="F117" s="7"/>
    </row>
    <row r="118" spans="1:6" ht="12.75">
      <c r="A118" s="9"/>
      <c r="B118" s="14"/>
      <c r="C118" s="8"/>
      <c r="D118" s="3"/>
      <c r="E118" s="3"/>
      <c r="F118" s="7"/>
    </row>
    <row r="119" spans="1:6" ht="12.75">
      <c r="A119" s="9"/>
      <c r="B119" s="13"/>
      <c r="C119" s="15"/>
      <c r="D119" s="20"/>
      <c r="E119" s="16"/>
      <c r="F119" s="7"/>
    </row>
    <row r="120" spans="1:6" ht="12.75">
      <c r="A120" s="9"/>
      <c r="B120" s="5"/>
      <c r="C120" s="8"/>
      <c r="D120" s="3"/>
      <c r="E120" s="3"/>
      <c r="F120" s="7"/>
    </row>
    <row r="121" spans="1:6" ht="12.75">
      <c r="A121" s="9"/>
      <c r="B121" s="5"/>
      <c r="C121" s="8"/>
      <c r="D121" s="3"/>
      <c r="E121" s="3"/>
      <c r="F121" s="7"/>
    </row>
    <row r="122" spans="1:6" ht="12.75">
      <c r="A122" s="9"/>
      <c r="B122" s="4"/>
      <c r="C122" s="8"/>
      <c r="D122" s="3"/>
      <c r="E122" s="3"/>
      <c r="F122" s="7"/>
    </row>
    <row r="123" spans="1:6" ht="12.75">
      <c r="A123" s="9"/>
      <c r="B123" s="5"/>
      <c r="C123" s="8"/>
      <c r="D123" s="3"/>
      <c r="E123" s="3"/>
      <c r="F123" s="7"/>
    </row>
  </sheetData>
  <sheetProtection password="9242" sheet="1"/>
  <mergeCells count="1">
    <mergeCell ref="C100:F100"/>
  </mergeCells>
  <printOptions/>
  <pageMargins left="0.7480314960629921" right="0.7480314960629921" top="0" bottom="0.984251968503937" header="0.5118110236220472" footer="0.5118110236220472"/>
  <pageSetup horizontalDpi="600" verticalDpi="600" orientation="portrait" paperSize="9" scale="85" r:id="rId1"/>
  <rowBreaks count="5" manualBreakCount="5">
    <brk id="20" max="6" man="1"/>
    <brk id="35" max="6" man="1"/>
    <brk id="46" max="6" man="1"/>
    <brk id="53" max="6" man="1"/>
    <brk id="60" max="6" man="1"/>
  </rowBreaks>
</worksheet>
</file>

<file path=xl/worksheets/sheet8.xml><?xml version="1.0" encoding="utf-8"?>
<worksheet xmlns="http://schemas.openxmlformats.org/spreadsheetml/2006/main" xmlns:r="http://schemas.openxmlformats.org/officeDocument/2006/relationships">
  <sheetPr>
    <tabColor theme="4"/>
    <pageSetUpPr fitToPage="1"/>
  </sheetPr>
  <dimension ref="A8:B113"/>
  <sheetViews>
    <sheetView view="pageBreakPreview" zoomScaleSheetLayoutView="100" zoomScalePageLayoutView="0" workbookViewId="0" topLeftCell="A28">
      <selection activeCell="B44" sqref="B44"/>
    </sheetView>
  </sheetViews>
  <sheetFormatPr defaultColWidth="70.7109375" defaultRowHeight="12.75"/>
  <cols>
    <col min="1" max="1" width="101.57421875" style="61" customWidth="1"/>
    <col min="2" max="16384" width="70.7109375" style="52" customWidth="1"/>
  </cols>
  <sheetData>
    <row r="8" s="83" customFormat="1" ht="12.75">
      <c r="A8" s="272" t="s">
        <v>230</v>
      </c>
    </row>
    <row r="9" s="84" customFormat="1" ht="12.75">
      <c r="A9" s="273"/>
    </row>
    <row r="10" s="84" customFormat="1" ht="126.75" customHeight="1">
      <c r="A10" s="274" t="s">
        <v>132</v>
      </c>
    </row>
    <row r="11" s="84" customFormat="1" ht="105.75" customHeight="1">
      <c r="A11" s="274" t="s">
        <v>352</v>
      </c>
    </row>
    <row r="12" s="84" customFormat="1" ht="12.75">
      <c r="A12" s="275" t="s">
        <v>133</v>
      </c>
    </row>
    <row r="13" s="84" customFormat="1" ht="12.75">
      <c r="A13" s="274"/>
    </row>
    <row r="14" s="84" customFormat="1" ht="15.75" customHeight="1">
      <c r="A14" s="275" t="s">
        <v>134</v>
      </c>
    </row>
    <row r="15" s="84" customFormat="1" ht="54.75" customHeight="1">
      <c r="A15" s="274" t="s">
        <v>135</v>
      </c>
    </row>
    <row r="16" s="84" customFormat="1" ht="25.5">
      <c r="A16" s="274" t="s">
        <v>136</v>
      </c>
    </row>
    <row r="17" s="84" customFormat="1" ht="12.75">
      <c r="A17" s="276" t="s">
        <v>137</v>
      </c>
    </row>
    <row r="18" s="84" customFormat="1" ht="12.75">
      <c r="A18" s="274" t="s">
        <v>138</v>
      </c>
    </row>
    <row r="19" s="84" customFormat="1" ht="12.75">
      <c r="A19" s="277" t="s">
        <v>139</v>
      </c>
    </row>
    <row r="20" s="84" customFormat="1" ht="12.75">
      <c r="A20" s="85" t="s">
        <v>140</v>
      </c>
    </row>
    <row r="21" s="84" customFormat="1" ht="25.5">
      <c r="A21" s="274" t="s">
        <v>141</v>
      </c>
    </row>
    <row r="22" s="84" customFormat="1" ht="12.75">
      <c r="A22" s="274" t="s">
        <v>142</v>
      </c>
    </row>
    <row r="23" s="84" customFormat="1" ht="12.75">
      <c r="A23" s="274" t="s">
        <v>143</v>
      </c>
    </row>
    <row r="24" s="84" customFormat="1" ht="12.75">
      <c r="A24" s="276"/>
    </row>
    <row r="25" s="84" customFormat="1" ht="12.75">
      <c r="A25" s="274" t="s">
        <v>144</v>
      </c>
    </row>
    <row r="26" s="84" customFormat="1" ht="41.25" customHeight="1">
      <c r="A26" s="274" t="s">
        <v>145</v>
      </c>
    </row>
    <row r="27" s="84" customFormat="1" ht="12.75">
      <c r="A27" s="274"/>
    </row>
    <row r="28" s="84" customFormat="1" ht="12.75">
      <c r="A28" s="274" t="s">
        <v>146</v>
      </c>
    </row>
    <row r="29" s="84" customFormat="1" ht="29.25" customHeight="1">
      <c r="A29" s="274" t="s">
        <v>147</v>
      </c>
    </row>
    <row r="30" s="84" customFormat="1" ht="40.5" customHeight="1">
      <c r="A30" s="277" t="s">
        <v>148</v>
      </c>
    </row>
    <row r="31" s="84" customFormat="1" ht="12.75">
      <c r="A31" s="85" t="s">
        <v>140</v>
      </c>
    </row>
    <row r="32" s="84" customFormat="1" ht="38.25">
      <c r="A32" s="278" t="s">
        <v>353</v>
      </c>
    </row>
    <row r="33" s="84" customFormat="1" ht="12.75">
      <c r="A33" s="85" t="s">
        <v>140</v>
      </c>
    </row>
    <row r="34" s="84" customFormat="1" ht="12.75">
      <c r="A34" s="275" t="s">
        <v>149</v>
      </c>
    </row>
    <row r="35" s="84" customFormat="1" ht="38.25">
      <c r="A35" s="277" t="s">
        <v>150</v>
      </c>
    </row>
    <row r="36" s="84" customFormat="1" ht="12.75">
      <c r="A36" s="85" t="s">
        <v>140</v>
      </c>
    </row>
    <row r="37" s="84" customFormat="1" ht="12.75">
      <c r="A37" s="275" t="s">
        <v>151</v>
      </c>
    </row>
    <row r="38" s="84" customFormat="1" ht="38.25">
      <c r="A38" s="277" t="s">
        <v>152</v>
      </c>
    </row>
    <row r="39" s="84" customFormat="1" ht="12.75">
      <c r="A39" s="85" t="s">
        <v>140</v>
      </c>
    </row>
    <row r="40" s="84" customFormat="1" ht="12.75">
      <c r="A40" s="275" t="s">
        <v>153</v>
      </c>
    </row>
    <row r="41" s="84" customFormat="1" ht="42" customHeight="1">
      <c r="A41" s="277" t="s">
        <v>154</v>
      </c>
    </row>
    <row r="42" s="84" customFormat="1" ht="13.5" customHeight="1">
      <c r="A42" s="85" t="s">
        <v>140</v>
      </c>
    </row>
    <row r="43" s="84" customFormat="1" ht="41.25" customHeight="1">
      <c r="A43" s="274" t="s">
        <v>155</v>
      </c>
    </row>
    <row r="44" s="84" customFormat="1" ht="12.75">
      <c r="A44" s="274"/>
    </row>
    <row r="45" s="84" customFormat="1" ht="38.25">
      <c r="A45" s="274" t="s">
        <v>156</v>
      </c>
    </row>
    <row r="46" s="84" customFormat="1" ht="12.75">
      <c r="A46" s="274"/>
    </row>
    <row r="47" s="84" customFormat="1" ht="12.75">
      <c r="A47" s="274" t="s">
        <v>157</v>
      </c>
    </row>
    <row r="48" s="84" customFormat="1" ht="53.25" customHeight="1">
      <c r="A48" s="274" t="s">
        <v>158</v>
      </c>
    </row>
    <row r="49" ht="29.25" customHeight="1">
      <c r="A49" s="274" t="s">
        <v>159</v>
      </c>
    </row>
    <row r="50" ht="12.75">
      <c r="A50" s="274" t="s">
        <v>160</v>
      </c>
    </row>
    <row r="51" ht="12.75">
      <c r="A51" s="274" t="s">
        <v>161</v>
      </c>
    </row>
    <row r="52" ht="12.75">
      <c r="A52" s="274" t="s">
        <v>162</v>
      </c>
    </row>
    <row r="53" ht="33.75" customHeight="1">
      <c r="A53" s="274" t="s">
        <v>163</v>
      </c>
    </row>
    <row r="54" ht="13.5" customHeight="1">
      <c r="A54" s="275" t="s">
        <v>164</v>
      </c>
    </row>
    <row r="55" ht="52.5" customHeight="1">
      <c r="A55" s="274" t="s">
        <v>165</v>
      </c>
    </row>
    <row r="56" ht="12" customHeight="1">
      <c r="A56" s="274"/>
    </row>
    <row r="57" ht="58.5" customHeight="1">
      <c r="A57" s="274" t="s">
        <v>354</v>
      </c>
    </row>
    <row r="58" ht="13.5" customHeight="1">
      <c r="A58" s="274"/>
    </row>
    <row r="59" ht="12.75">
      <c r="A59" s="275" t="s">
        <v>166</v>
      </c>
    </row>
    <row r="60" ht="99" customHeight="1">
      <c r="A60" s="274" t="s">
        <v>167</v>
      </c>
    </row>
    <row r="61" ht="54.75" customHeight="1">
      <c r="A61" s="277" t="s">
        <v>168</v>
      </c>
    </row>
    <row r="62" ht="12.75">
      <c r="A62" s="85" t="s">
        <v>140</v>
      </c>
    </row>
    <row r="63" ht="12.75">
      <c r="A63" s="274" t="s">
        <v>169</v>
      </c>
    </row>
    <row r="64" ht="26.25" customHeight="1">
      <c r="A64" s="274" t="s">
        <v>170</v>
      </c>
    </row>
    <row r="65" ht="27.75" customHeight="1">
      <c r="A65" s="274" t="s">
        <v>171</v>
      </c>
    </row>
    <row r="66" ht="40.5" customHeight="1">
      <c r="A66" s="274" t="s">
        <v>172</v>
      </c>
    </row>
    <row r="67" ht="20.25" customHeight="1">
      <c r="A67" s="274" t="s">
        <v>173</v>
      </c>
    </row>
    <row r="68" ht="48.75" customHeight="1">
      <c r="A68" s="274" t="s">
        <v>174</v>
      </c>
    </row>
    <row r="69" ht="28.5" customHeight="1">
      <c r="A69" s="274" t="s">
        <v>175</v>
      </c>
    </row>
    <row r="70" ht="12.75">
      <c r="A70" s="274" t="s">
        <v>176</v>
      </c>
    </row>
    <row r="71" ht="28.5" customHeight="1">
      <c r="A71" s="274" t="s">
        <v>177</v>
      </c>
    </row>
    <row r="72" ht="25.5">
      <c r="A72" s="274" t="s">
        <v>178</v>
      </c>
    </row>
    <row r="73" ht="12.75">
      <c r="A73" s="277" t="s">
        <v>179</v>
      </c>
    </row>
    <row r="74" ht="12.75">
      <c r="A74" s="85" t="s">
        <v>140</v>
      </c>
    </row>
    <row r="75" ht="12.75">
      <c r="A75" s="275" t="s">
        <v>180</v>
      </c>
    </row>
    <row r="76" ht="12.75">
      <c r="A76" s="274" t="s">
        <v>181</v>
      </c>
    </row>
    <row r="77" ht="12.75">
      <c r="A77" s="274" t="s">
        <v>182</v>
      </c>
    </row>
    <row r="78" ht="31.5" customHeight="1">
      <c r="A78" s="274" t="s">
        <v>183</v>
      </c>
    </row>
    <row r="79" ht="25.5">
      <c r="A79" s="274" t="s">
        <v>184</v>
      </c>
    </row>
    <row r="80" ht="14.25" customHeight="1">
      <c r="A80" s="274" t="s">
        <v>185</v>
      </c>
    </row>
    <row r="81" ht="25.5">
      <c r="A81" s="274" t="s">
        <v>186</v>
      </c>
    </row>
    <row r="82" ht="54.75" customHeight="1">
      <c r="A82" s="274" t="s">
        <v>187</v>
      </c>
    </row>
    <row r="83" ht="25.5">
      <c r="A83" s="274" t="s">
        <v>188</v>
      </c>
    </row>
    <row r="84" ht="12.75">
      <c r="A84" s="274"/>
    </row>
    <row r="85" ht="12.75">
      <c r="A85" s="274" t="s">
        <v>189</v>
      </c>
    </row>
    <row r="86" ht="25.5">
      <c r="A86" s="274" t="s">
        <v>190</v>
      </c>
    </row>
    <row r="87" ht="12.75">
      <c r="A87" s="274"/>
    </row>
    <row r="88" ht="12.75">
      <c r="A88" s="274" t="s">
        <v>191</v>
      </c>
    </row>
    <row r="89" ht="12.75">
      <c r="A89" s="274" t="s">
        <v>192</v>
      </c>
    </row>
    <row r="90" ht="12.75">
      <c r="A90" s="274" t="s">
        <v>193</v>
      </c>
    </row>
    <row r="91" ht="12.75">
      <c r="A91" s="274" t="s">
        <v>194</v>
      </c>
    </row>
    <row r="92" ht="12.75">
      <c r="A92" s="274" t="s">
        <v>195</v>
      </c>
    </row>
    <row r="93" ht="12.75">
      <c r="A93" s="274" t="s">
        <v>196</v>
      </c>
    </row>
    <row r="94" ht="12.75">
      <c r="A94" s="274" t="s">
        <v>197</v>
      </c>
    </row>
    <row r="95" ht="12.75">
      <c r="A95" s="274" t="s">
        <v>198</v>
      </c>
    </row>
    <row r="96" ht="12.75">
      <c r="A96" s="274" t="s">
        <v>199</v>
      </c>
    </row>
    <row r="97" ht="25.5">
      <c r="A97" s="274" t="s">
        <v>200</v>
      </c>
    </row>
    <row r="98" ht="25.5">
      <c r="A98" s="274" t="s">
        <v>201</v>
      </c>
    </row>
    <row r="99" ht="12.75">
      <c r="A99" s="274" t="s">
        <v>202</v>
      </c>
    </row>
    <row r="100" ht="12.75">
      <c r="A100" s="274" t="s">
        <v>203</v>
      </c>
    </row>
    <row r="101" ht="12.75">
      <c r="A101" s="274" t="s">
        <v>204</v>
      </c>
    </row>
    <row r="102" ht="12.75">
      <c r="A102" s="274" t="s">
        <v>205</v>
      </c>
    </row>
    <row r="103" ht="12.75">
      <c r="A103" s="274" t="s">
        <v>206</v>
      </c>
    </row>
    <row r="113" ht="12.75">
      <c r="B113" s="84"/>
    </row>
  </sheetData>
  <sheetProtection password="9242" sheet="1"/>
  <printOptions/>
  <pageMargins left="0.984251968503937" right="0.7480314960629921" top="0" bottom="0.5905511811023623" header="0" footer="0"/>
  <pageSetup fitToHeight="0" fitToWidth="1" horizontalDpi="600" verticalDpi="600" orientation="portrait" paperSize="9" scale="83" r:id="rId2"/>
  <rowBreaks count="3" manualBreakCount="3">
    <brk id="33" max="0" man="1"/>
    <brk id="60" max="0" man="1"/>
    <brk id="74" max="0" man="1"/>
  </rowBreaks>
  <legacyDrawingHF r:id="rId1"/>
</worksheet>
</file>

<file path=xl/worksheets/sheet9.xml><?xml version="1.0" encoding="utf-8"?>
<worksheet xmlns="http://schemas.openxmlformats.org/spreadsheetml/2006/main" xmlns:r="http://schemas.openxmlformats.org/officeDocument/2006/relationships">
  <sheetPr>
    <tabColor rgb="FF00B050"/>
  </sheetPr>
  <dimension ref="A4:I83"/>
  <sheetViews>
    <sheetView view="pageBreakPreview" zoomScale="115" zoomScaleSheetLayoutView="115" zoomScalePageLayoutView="0" workbookViewId="0" topLeftCell="A10">
      <selection activeCell="D11" sqref="D11"/>
    </sheetView>
  </sheetViews>
  <sheetFormatPr defaultColWidth="9.140625" defaultRowHeight="12.75"/>
  <cols>
    <col min="1" max="1" width="7.00390625" style="0" customWidth="1"/>
    <col min="2" max="2" width="42.7109375" style="0" customWidth="1"/>
    <col min="4" max="4" width="8.00390625" style="1" customWidth="1"/>
    <col min="5" max="5" width="7.421875" style="0" customWidth="1"/>
    <col min="6" max="6" width="13.57421875" style="0" customWidth="1"/>
    <col min="7" max="7" width="14.00390625" style="0" customWidth="1"/>
  </cols>
  <sheetData>
    <row r="4" spans="1:6" ht="12.75">
      <c r="A4" s="191"/>
      <c r="B4" s="191"/>
      <c r="C4" s="191"/>
      <c r="D4" s="209"/>
      <c r="E4" s="191"/>
      <c r="F4" s="191"/>
    </row>
    <row r="5" spans="1:6" ht="12.75">
      <c r="A5" s="191"/>
      <c r="B5" s="191"/>
      <c r="C5" s="191"/>
      <c r="D5" s="209"/>
      <c r="E5" s="191"/>
      <c r="F5" s="191"/>
    </row>
    <row r="6" spans="1:6" ht="12.75">
      <c r="A6" s="191"/>
      <c r="B6" s="191"/>
      <c r="C6" s="191"/>
      <c r="D6" s="209"/>
      <c r="E6" s="191"/>
      <c r="F6" s="191"/>
    </row>
    <row r="7" spans="1:7" ht="25.5">
      <c r="A7" s="279" t="s">
        <v>10</v>
      </c>
      <c r="B7" s="187" t="s">
        <v>34</v>
      </c>
      <c r="C7" s="188" t="s">
        <v>32</v>
      </c>
      <c r="D7" s="189" t="s">
        <v>0</v>
      </c>
      <c r="E7" s="337" t="s">
        <v>358</v>
      </c>
      <c r="F7" s="336" t="s">
        <v>347</v>
      </c>
      <c r="G7" s="185" t="s">
        <v>349</v>
      </c>
    </row>
    <row r="8" spans="1:7" ht="12.75">
      <c r="A8" s="176"/>
      <c r="B8" s="280"/>
      <c r="C8" s="188"/>
      <c r="D8" s="189"/>
      <c r="E8" s="459"/>
      <c r="F8" s="456"/>
      <c r="G8" s="433"/>
    </row>
    <row r="9" spans="1:7" ht="12.75">
      <c r="A9" s="176"/>
      <c r="B9" s="177" t="s">
        <v>59</v>
      </c>
      <c r="C9" s="178"/>
      <c r="D9" s="179"/>
      <c r="E9" s="460"/>
      <c r="F9" s="444"/>
      <c r="G9" s="433"/>
    </row>
    <row r="10" spans="1:7" ht="315.75" customHeight="1">
      <c r="A10" s="176" t="s">
        <v>2</v>
      </c>
      <c r="B10" s="226" t="s">
        <v>340</v>
      </c>
      <c r="C10" s="281"/>
      <c r="D10" s="282"/>
      <c r="E10" s="461"/>
      <c r="F10" s="444"/>
      <c r="G10" s="433"/>
    </row>
    <row r="11" spans="1:7" ht="12.75">
      <c r="A11" s="237"/>
      <c r="B11" s="283" t="s">
        <v>58</v>
      </c>
      <c r="C11" s="281" t="s">
        <v>29</v>
      </c>
      <c r="D11" s="282">
        <v>28</v>
      </c>
      <c r="E11" s="461"/>
      <c r="F11" s="444">
        <f>D11*E11</f>
        <v>0</v>
      </c>
      <c r="G11" s="433"/>
    </row>
    <row r="12" spans="1:9" ht="12.75">
      <c r="A12" s="237"/>
      <c r="B12" s="284"/>
      <c r="C12" s="285"/>
      <c r="D12" s="286"/>
      <c r="E12" s="462"/>
      <c r="F12" s="457"/>
      <c r="G12" s="433"/>
      <c r="I12" s="17"/>
    </row>
    <row r="13" spans="1:9" ht="92.25" customHeight="1">
      <c r="A13" s="176" t="s">
        <v>3</v>
      </c>
      <c r="B13" s="226" t="s">
        <v>79</v>
      </c>
      <c r="C13" s="281"/>
      <c r="D13" s="282"/>
      <c r="E13" s="461"/>
      <c r="F13" s="444"/>
      <c r="G13" s="433"/>
      <c r="I13" s="17"/>
    </row>
    <row r="14" spans="1:9" ht="12.75">
      <c r="A14" s="176"/>
      <c r="B14" s="283" t="s">
        <v>67</v>
      </c>
      <c r="C14" s="281" t="s">
        <v>23</v>
      </c>
      <c r="D14" s="282">
        <f>340*3.03</f>
        <v>1030.2</v>
      </c>
      <c r="E14" s="461"/>
      <c r="F14" s="444">
        <f>D14*E14</f>
        <v>0</v>
      </c>
      <c r="G14" s="431"/>
      <c r="I14" s="17"/>
    </row>
    <row r="15" spans="1:9" ht="12.75">
      <c r="A15" s="176"/>
      <c r="B15" s="283"/>
      <c r="C15" s="281"/>
      <c r="D15" s="282"/>
      <c r="E15" s="461"/>
      <c r="F15" s="444"/>
      <c r="G15" s="431"/>
      <c r="I15" s="17"/>
    </row>
    <row r="16" spans="1:9" ht="196.5" customHeight="1">
      <c r="A16" s="176" t="s">
        <v>4</v>
      </c>
      <c r="B16" s="287" t="s">
        <v>234</v>
      </c>
      <c r="C16" s="281"/>
      <c r="D16" s="282"/>
      <c r="E16" s="461"/>
      <c r="F16" s="444"/>
      <c r="G16" s="433"/>
      <c r="I16" s="17"/>
    </row>
    <row r="17" spans="1:9" ht="12.75">
      <c r="A17" s="176"/>
      <c r="B17" s="288" t="s">
        <v>251</v>
      </c>
      <c r="C17" s="281" t="s">
        <v>23</v>
      </c>
      <c r="D17" s="282">
        <v>235</v>
      </c>
      <c r="E17" s="461"/>
      <c r="F17" s="444">
        <f>D17*E17</f>
        <v>0</v>
      </c>
      <c r="G17" s="431"/>
      <c r="I17" s="17"/>
    </row>
    <row r="18" spans="1:9" ht="12.75">
      <c r="A18" s="176"/>
      <c r="B18" s="288" t="s">
        <v>252</v>
      </c>
      <c r="C18" s="281" t="s">
        <v>23</v>
      </c>
      <c r="D18" s="282">
        <v>152</v>
      </c>
      <c r="E18" s="461"/>
      <c r="F18" s="444">
        <f>D18*E18</f>
        <v>0</v>
      </c>
      <c r="G18" s="431"/>
      <c r="I18" s="17"/>
    </row>
    <row r="19" spans="1:9" ht="12.75">
      <c r="A19" s="176"/>
      <c r="B19" s="288"/>
      <c r="C19" s="281"/>
      <c r="D19" s="282"/>
      <c r="E19" s="461"/>
      <c r="F19" s="444"/>
      <c r="G19" s="431"/>
      <c r="I19" s="17"/>
    </row>
    <row r="20" spans="1:7" ht="118.5" customHeight="1">
      <c r="A20" s="222" t="s">
        <v>5</v>
      </c>
      <c r="B20" s="289" t="s">
        <v>302</v>
      </c>
      <c r="C20" s="290"/>
      <c r="D20" s="291"/>
      <c r="E20" s="463"/>
      <c r="F20" s="458"/>
      <c r="G20" s="433"/>
    </row>
    <row r="21" spans="1:7" ht="15" customHeight="1">
      <c r="A21" s="222"/>
      <c r="B21" s="292" t="s">
        <v>336</v>
      </c>
      <c r="C21" s="293" t="s">
        <v>23</v>
      </c>
      <c r="D21" s="294">
        <v>414</v>
      </c>
      <c r="E21" s="464"/>
      <c r="F21" s="444">
        <f>D21*E21</f>
        <v>0</v>
      </c>
      <c r="G21" s="433"/>
    </row>
    <row r="22" spans="1:7" ht="12.75">
      <c r="A22" s="222"/>
      <c r="B22" s="292"/>
      <c r="C22" s="293"/>
      <c r="D22" s="294"/>
      <c r="E22" s="464"/>
      <c r="F22" s="444"/>
      <c r="G22" s="433"/>
    </row>
    <row r="23" spans="1:7" ht="12.75">
      <c r="A23" s="222"/>
      <c r="B23" s="254" t="s">
        <v>66</v>
      </c>
      <c r="C23" s="221"/>
      <c r="D23" s="255"/>
      <c r="E23" s="465"/>
      <c r="F23" s="458"/>
      <c r="G23" s="433"/>
    </row>
    <row r="24" spans="1:7" ht="196.5" customHeight="1">
      <c r="A24" s="295">
        <v>5</v>
      </c>
      <c r="B24" s="204" t="s">
        <v>303</v>
      </c>
      <c r="C24" s="257"/>
      <c r="D24" s="258"/>
      <c r="E24" s="465"/>
      <c r="F24" s="458"/>
      <c r="G24" s="433"/>
    </row>
    <row r="25" spans="1:7" ht="12.75">
      <c r="A25" s="222"/>
      <c r="B25" s="296" t="s">
        <v>235</v>
      </c>
      <c r="C25" s="281" t="s">
        <v>29</v>
      </c>
      <c r="D25" s="297">
        <v>5</v>
      </c>
      <c r="E25" s="461"/>
      <c r="F25" s="444">
        <f>D25*E25</f>
        <v>0</v>
      </c>
      <c r="G25" s="433"/>
    </row>
    <row r="26" spans="1:7" ht="12.75">
      <c r="A26" s="222"/>
      <c r="B26" s="298" t="s">
        <v>68</v>
      </c>
      <c r="C26" s="293" t="s">
        <v>23</v>
      </c>
      <c r="D26" s="297">
        <f>96*5.38</f>
        <v>516.48</v>
      </c>
      <c r="E26" s="464"/>
      <c r="F26" s="444">
        <f>D26*E26</f>
        <v>0</v>
      </c>
      <c r="G26" s="433"/>
    </row>
    <row r="27" spans="1:7" ht="12.75">
      <c r="A27" s="222"/>
      <c r="B27" s="299" t="s">
        <v>69</v>
      </c>
      <c r="C27" s="293" t="s">
        <v>23</v>
      </c>
      <c r="D27" s="297">
        <f>96*16*0.35*0.405</f>
        <v>217.72799999999998</v>
      </c>
      <c r="E27" s="464"/>
      <c r="F27" s="444">
        <f>D27*E27</f>
        <v>0</v>
      </c>
      <c r="G27" s="433"/>
    </row>
    <row r="28" spans="1:7" ht="12.75">
      <c r="A28" s="222"/>
      <c r="B28" s="300"/>
      <c r="C28" s="293"/>
      <c r="D28" s="297"/>
      <c r="E28" s="464"/>
      <c r="F28" s="444"/>
      <c r="G28" s="433"/>
    </row>
    <row r="29" spans="1:7" ht="12.75">
      <c r="A29" s="222"/>
      <c r="B29" s="301" t="s">
        <v>253</v>
      </c>
      <c r="C29" s="293"/>
      <c r="D29" s="297"/>
      <c r="E29" s="464"/>
      <c r="F29" s="444"/>
      <c r="G29" s="433"/>
    </row>
    <row r="30" spans="1:7" ht="12.75">
      <c r="A30" s="222"/>
      <c r="B30" s="301"/>
      <c r="C30" s="293"/>
      <c r="D30" s="297"/>
      <c r="E30" s="464"/>
      <c r="F30" s="444"/>
      <c r="G30" s="433"/>
    </row>
    <row r="31" spans="1:7" ht="106.5" customHeight="1">
      <c r="A31" s="302">
        <v>6</v>
      </c>
      <c r="B31" s="218" t="s">
        <v>284</v>
      </c>
      <c r="C31" s="303"/>
      <c r="D31" s="304"/>
      <c r="E31" s="466"/>
      <c r="F31" s="445"/>
      <c r="G31" s="433"/>
    </row>
    <row r="32" spans="1:7" ht="12.75">
      <c r="A32" s="211"/>
      <c r="B32" s="283" t="s">
        <v>235</v>
      </c>
      <c r="C32" s="293" t="s">
        <v>29</v>
      </c>
      <c r="D32" s="282">
        <v>3</v>
      </c>
      <c r="E32" s="461"/>
      <c r="F32" s="445">
        <f>D32*E32</f>
        <v>0</v>
      </c>
      <c r="G32" s="433"/>
    </row>
    <row r="33" spans="1:7" ht="12.75">
      <c r="A33" s="211"/>
      <c r="B33" s="288" t="s">
        <v>70</v>
      </c>
      <c r="C33" s="281" t="s">
        <v>23</v>
      </c>
      <c r="D33" s="305">
        <f>200*D32</f>
        <v>600</v>
      </c>
      <c r="E33" s="461"/>
      <c r="F33" s="445">
        <f>D33*E33</f>
        <v>0</v>
      </c>
      <c r="G33" s="433"/>
    </row>
    <row r="34" spans="1:7" ht="12.75">
      <c r="A34" s="211"/>
      <c r="B34" s="288" t="s">
        <v>246</v>
      </c>
      <c r="C34" s="293" t="s">
        <v>27</v>
      </c>
      <c r="D34" s="282">
        <v>19</v>
      </c>
      <c r="E34" s="461"/>
      <c r="F34" s="445">
        <f>D34*E34</f>
        <v>0</v>
      </c>
      <c r="G34" s="433"/>
    </row>
    <row r="35" spans="1:7" ht="12.75">
      <c r="A35" s="211"/>
      <c r="B35" s="288"/>
      <c r="C35" s="293"/>
      <c r="D35" s="282"/>
      <c r="E35" s="461"/>
      <c r="F35" s="445"/>
      <c r="G35" s="433"/>
    </row>
    <row r="36" spans="1:7" ht="12.75">
      <c r="A36" s="211"/>
      <c r="B36" s="301" t="s">
        <v>322</v>
      </c>
      <c r="C36" s="293"/>
      <c r="D36" s="282"/>
      <c r="E36" s="461"/>
      <c r="F36" s="445"/>
      <c r="G36" s="433"/>
    </row>
    <row r="37" spans="1:7" ht="93" customHeight="1">
      <c r="A37" s="211">
        <v>7</v>
      </c>
      <c r="B37" s="218" t="s">
        <v>323</v>
      </c>
      <c r="C37" s="293"/>
      <c r="D37" s="282"/>
      <c r="E37" s="461"/>
      <c r="F37" s="445"/>
      <c r="G37" s="433"/>
    </row>
    <row r="38" spans="1:7" ht="12.75">
      <c r="A38" s="211"/>
      <c r="B38" s="283" t="s">
        <v>235</v>
      </c>
      <c r="C38" s="293" t="s">
        <v>29</v>
      </c>
      <c r="D38" s="282">
        <v>6.1</v>
      </c>
      <c r="E38" s="461"/>
      <c r="F38" s="445">
        <f>D38*E38</f>
        <v>0</v>
      </c>
      <c r="G38" s="433"/>
    </row>
    <row r="39" spans="1:7" ht="12.75">
      <c r="A39" s="211"/>
      <c r="B39" s="288" t="s">
        <v>70</v>
      </c>
      <c r="C39" s="281" t="s">
        <v>23</v>
      </c>
      <c r="D39" s="305">
        <f>200*D38</f>
        <v>1220</v>
      </c>
      <c r="E39" s="461"/>
      <c r="F39" s="445">
        <f>D39*E39</f>
        <v>0</v>
      </c>
      <c r="G39" s="433"/>
    </row>
    <row r="40" spans="1:7" ht="12.75">
      <c r="A40" s="211"/>
      <c r="B40" s="288" t="s">
        <v>246</v>
      </c>
      <c r="C40" s="293" t="s">
        <v>27</v>
      </c>
      <c r="D40" s="282">
        <v>28</v>
      </c>
      <c r="E40" s="461"/>
      <c r="F40" s="445">
        <f>D40*E40</f>
        <v>0</v>
      </c>
      <c r="G40" s="433"/>
    </row>
    <row r="41" spans="1:7" ht="12.75">
      <c r="A41" s="211"/>
      <c r="B41" s="283"/>
      <c r="C41" s="293"/>
      <c r="D41" s="282"/>
      <c r="E41" s="461"/>
      <c r="F41" s="445"/>
      <c r="G41" s="433"/>
    </row>
    <row r="42" spans="1:7" ht="12.75">
      <c r="A42" s="222"/>
      <c r="B42" s="301" t="s">
        <v>81</v>
      </c>
      <c r="C42" s="293"/>
      <c r="D42" s="297"/>
      <c r="E42" s="464"/>
      <c r="F42" s="458"/>
      <c r="G42" s="433"/>
    </row>
    <row r="43" spans="1:9" ht="105.75" customHeight="1">
      <c r="A43" s="302" t="s">
        <v>57</v>
      </c>
      <c r="B43" s="218" t="s">
        <v>80</v>
      </c>
      <c r="C43" s="303"/>
      <c r="D43" s="304"/>
      <c r="E43" s="466"/>
      <c r="F43" s="445"/>
      <c r="G43" s="433"/>
      <c r="I43" s="17"/>
    </row>
    <row r="44" spans="1:9" ht="16.5" customHeight="1">
      <c r="A44" s="302"/>
      <c r="B44" s="218" t="s">
        <v>318</v>
      </c>
      <c r="C44" s="303"/>
      <c r="D44" s="304"/>
      <c r="E44" s="466"/>
      <c r="F44" s="445"/>
      <c r="G44" s="433"/>
      <c r="I44" s="17"/>
    </row>
    <row r="45" spans="1:9" ht="12.75">
      <c r="A45" s="211"/>
      <c r="B45" s="283" t="s">
        <v>71</v>
      </c>
      <c r="C45" s="293" t="s">
        <v>29</v>
      </c>
      <c r="D45" s="282">
        <v>12</v>
      </c>
      <c r="E45" s="461"/>
      <c r="F45" s="445">
        <f>D45*E45</f>
        <v>0</v>
      </c>
      <c r="G45" s="431"/>
      <c r="I45" s="17"/>
    </row>
    <row r="46" spans="1:9" ht="12.75">
      <c r="A46" s="211"/>
      <c r="B46" s="288" t="s">
        <v>70</v>
      </c>
      <c r="C46" s="281" t="s">
        <v>23</v>
      </c>
      <c r="D46" s="305">
        <f>200*D45</f>
        <v>2400</v>
      </c>
      <c r="E46" s="461"/>
      <c r="F46" s="445">
        <f>D46*E46</f>
        <v>0</v>
      </c>
      <c r="G46" s="431"/>
      <c r="I46" s="17"/>
    </row>
    <row r="47" spans="1:9" ht="12.75">
      <c r="A47" s="211"/>
      <c r="B47" s="288" t="s">
        <v>246</v>
      </c>
      <c r="C47" s="293" t="s">
        <v>27</v>
      </c>
      <c r="D47" s="282">
        <v>39</v>
      </c>
      <c r="E47" s="461"/>
      <c r="F47" s="445">
        <f>D47*E47</f>
        <v>0</v>
      </c>
      <c r="G47" s="431"/>
      <c r="I47" s="17"/>
    </row>
    <row r="48" spans="1:9" ht="12.75">
      <c r="A48" s="211"/>
      <c r="B48" s="306" t="s">
        <v>319</v>
      </c>
      <c r="C48" s="293"/>
      <c r="D48" s="282"/>
      <c r="E48" s="461"/>
      <c r="F48" s="445"/>
      <c r="G48" s="431"/>
      <c r="I48" s="17"/>
    </row>
    <row r="49" spans="1:9" ht="12.75">
      <c r="A49" s="211"/>
      <c r="B49" s="283" t="s">
        <v>71</v>
      </c>
      <c r="C49" s="293" t="s">
        <v>29</v>
      </c>
      <c r="D49" s="282">
        <v>2.5</v>
      </c>
      <c r="E49" s="461"/>
      <c r="F49" s="445">
        <f>D49*E49</f>
        <v>0</v>
      </c>
      <c r="G49" s="431"/>
      <c r="I49" s="17"/>
    </row>
    <row r="50" spans="1:9" ht="12.75">
      <c r="A50" s="211"/>
      <c r="B50" s="288" t="s">
        <v>70</v>
      </c>
      <c r="C50" s="281" t="s">
        <v>23</v>
      </c>
      <c r="D50" s="305">
        <f>200*D49</f>
        <v>500</v>
      </c>
      <c r="E50" s="461"/>
      <c r="F50" s="445">
        <f>D50*E50</f>
        <v>0</v>
      </c>
      <c r="G50" s="431"/>
      <c r="I50" s="17"/>
    </row>
    <row r="51" spans="1:9" ht="12.75">
      <c r="A51" s="211"/>
      <c r="B51" s="288" t="s">
        <v>246</v>
      </c>
      <c r="C51" s="293" t="s">
        <v>27</v>
      </c>
      <c r="D51" s="282">
        <v>22</v>
      </c>
      <c r="E51" s="461"/>
      <c r="F51" s="445">
        <f>D51*E51</f>
        <v>0</v>
      </c>
      <c r="G51" s="431"/>
      <c r="I51" s="17"/>
    </row>
    <row r="52" spans="1:9" ht="12.75">
      <c r="A52" s="211"/>
      <c r="B52" s="288"/>
      <c r="C52" s="281"/>
      <c r="D52" s="282"/>
      <c r="E52" s="461"/>
      <c r="F52" s="445"/>
      <c r="G52" s="431"/>
      <c r="I52" s="17"/>
    </row>
    <row r="53" spans="1:9" ht="170.25" customHeight="1">
      <c r="A53" s="302" t="s">
        <v>220</v>
      </c>
      <c r="B53" s="218" t="s">
        <v>338</v>
      </c>
      <c r="C53" s="303"/>
      <c r="D53" s="304"/>
      <c r="E53" s="466"/>
      <c r="F53" s="445"/>
      <c r="G53" s="433"/>
      <c r="I53" s="17"/>
    </row>
    <row r="54" spans="1:9" ht="12.75">
      <c r="A54" s="211"/>
      <c r="B54" s="283" t="s">
        <v>320</v>
      </c>
      <c r="C54" s="281" t="s">
        <v>23</v>
      </c>
      <c r="D54" s="282">
        <v>243</v>
      </c>
      <c r="E54" s="461"/>
      <c r="F54" s="445">
        <f>D54*E54</f>
        <v>0</v>
      </c>
      <c r="G54" s="431"/>
      <c r="I54" s="17"/>
    </row>
    <row r="55" spans="1:9" ht="12.75">
      <c r="A55" s="211"/>
      <c r="B55" s="283" t="s">
        <v>321</v>
      </c>
      <c r="C55" s="281" t="s">
        <v>23</v>
      </c>
      <c r="D55" s="282">
        <v>8.1</v>
      </c>
      <c r="E55" s="461"/>
      <c r="F55" s="445">
        <f>D55*E55</f>
        <v>0</v>
      </c>
      <c r="G55" s="431"/>
      <c r="I55" s="17"/>
    </row>
    <row r="56" spans="1:9" ht="12.75">
      <c r="A56" s="211"/>
      <c r="B56" s="283"/>
      <c r="C56" s="281"/>
      <c r="D56" s="282"/>
      <c r="E56" s="461"/>
      <c r="F56" s="445"/>
      <c r="G56" s="431"/>
      <c r="I56" s="17"/>
    </row>
    <row r="57" spans="1:7" ht="12.75">
      <c r="A57" s="279" t="s">
        <v>10</v>
      </c>
      <c r="B57" s="187" t="s">
        <v>35</v>
      </c>
      <c r="C57" s="242"/>
      <c r="D57" s="235"/>
      <c r="E57" s="455"/>
      <c r="F57" s="447">
        <f>SUM(F10:F56)</f>
        <v>0</v>
      </c>
      <c r="G57" s="447">
        <f>SUM(G10:G56)</f>
        <v>0</v>
      </c>
    </row>
    <row r="58" spans="1:7" ht="12.75">
      <c r="A58" s="176"/>
      <c r="B58" s="231"/>
      <c r="C58" s="178"/>
      <c r="D58" s="179"/>
      <c r="E58" s="460"/>
      <c r="F58" s="444"/>
      <c r="G58" s="433"/>
    </row>
    <row r="59" spans="1:6" ht="12.75">
      <c r="A59" s="9"/>
      <c r="B59" s="5"/>
      <c r="C59" s="8"/>
      <c r="D59" s="3"/>
      <c r="E59" s="3"/>
      <c r="F59" s="7"/>
    </row>
    <row r="60" spans="1:6" ht="15">
      <c r="A60" s="9"/>
      <c r="B60" s="12"/>
      <c r="C60" s="492"/>
      <c r="D60" s="492"/>
      <c r="E60" s="492"/>
      <c r="F60" s="492"/>
    </row>
    <row r="61" spans="1:6" ht="12.75">
      <c r="A61" s="11"/>
      <c r="B61" s="12"/>
      <c r="C61" s="8"/>
      <c r="D61" s="3"/>
      <c r="E61" s="3"/>
      <c r="F61" s="7"/>
    </row>
    <row r="62" spans="1:6" ht="12.75">
      <c r="A62" s="11"/>
      <c r="B62" s="12"/>
      <c r="C62" s="8"/>
      <c r="D62" s="3"/>
      <c r="E62" s="3"/>
      <c r="F62" s="7"/>
    </row>
    <row r="63" spans="1:6" ht="12.75">
      <c r="A63" s="11"/>
      <c r="B63" s="12"/>
      <c r="C63" s="8"/>
      <c r="D63" s="3"/>
      <c r="E63" s="3"/>
      <c r="F63" s="7"/>
    </row>
    <row r="64" spans="1:6" ht="12.75">
      <c r="A64" s="11"/>
      <c r="B64" s="12"/>
      <c r="C64" s="8"/>
      <c r="D64" s="19"/>
      <c r="E64" s="3"/>
      <c r="F64" s="7"/>
    </row>
    <row r="65" spans="1:6" ht="12.75">
      <c r="A65" s="11"/>
      <c r="B65" s="12"/>
      <c r="C65" s="8"/>
      <c r="D65" s="3"/>
      <c r="E65" s="3"/>
      <c r="F65" s="7"/>
    </row>
    <row r="66" spans="1:6" ht="12.75">
      <c r="A66" s="11"/>
      <c r="B66" s="12"/>
      <c r="C66" s="8"/>
      <c r="D66" s="3"/>
      <c r="E66" s="3"/>
      <c r="F66" s="7"/>
    </row>
    <row r="67" spans="1:6" ht="12.75">
      <c r="A67" s="11"/>
      <c r="B67" s="12"/>
      <c r="C67" s="8"/>
      <c r="D67" s="19"/>
      <c r="E67" s="3"/>
      <c r="F67" s="7"/>
    </row>
    <row r="68" spans="1:6" ht="12.75">
      <c r="A68" s="11"/>
      <c r="B68" s="12"/>
      <c r="C68" s="8"/>
      <c r="D68" s="19"/>
      <c r="E68" s="3"/>
      <c r="F68" s="7"/>
    </row>
    <row r="69" spans="1:6" ht="12.75">
      <c r="A69" s="11"/>
      <c r="B69" s="12"/>
      <c r="C69" s="8"/>
      <c r="D69" s="3"/>
      <c r="E69" s="3"/>
      <c r="F69" s="7"/>
    </row>
    <row r="70" spans="1:6" ht="12.75">
      <c r="A70" s="11"/>
      <c r="B70" s="12"/>
      <c r="C70" s="8"/>
      <c r="D70" s="3"/>
      <c r="E70" s="3"/>
      <c r="F70" s="7"/>
    </row>
    <row r="71" spans="1:6" ht="12.75">
      <c r="A71" s="11"/>
      <c r="B71" s="12"/>
      <c r="C71" s="8"/>
      <c r="D71" s="3"/>
      <c r="E71" s="3"/>
      <c r="F71" s="7"/>
    </row>
    <row r="72" spans="1:6" ht="12.75">
      <c r="A72" s="11"/>
      <c r="B72" s="12"/>
      <c r="C72" s="8"/>
      <c r="D72" s="3"/>
      <c r="E72" s="3"/>
      <c r="F72" s="7"/>
    </row>
    <row r="73" spans="1:6" ht="12.75">
      <c r="A73" s="9"/>
      <c r="B73" s="5"/>
      <c r="C73" s="8"/>
      <c r="D73" s="3"/>
      <c r="E73" s="3"/>
      <c r="F73" s="7"/>
    </row>
    <row r="74" spans="1:6" ht="12.75">
      <c r="A74" s="9"/>
      <c r="B74" s="5"/>
      <c r="C74" s="8"/>
      <c r="D74" s="3"/>
      <c r="E74" s="3"/>
      <c r="F74" s="7"/>
    </row>
    <row r="75" spans="1:6" ht="12.75">
      <c r="A75" s="9"/>
      <c r="B75" s="13"/>
      <c r="C75" s="8"/>
      <c r="D75" s="3"/>
      <c r="E75" s="3"/>
      <c r="F75" s="7"/>
    </row>
    <row r="76" spans="1:6" ht="12.75">
      <c r="A76" s="9"/>
      <c r="B76" s="14"/>
      <c r="C76" s="8"/>
      <c r="D76" s="3"/>
      <c r="E76" s="3"/>
      <c r="F76" s="7"/>
    </row>
    <row r="77" spans="1:6" ht="12.75">
      <c r="A77" s="9"/>
      <c r="B77" s="13"/>
      <c r="C77" s="15"/>
      <c r="D77" s="20"/>
      <c r="E77" s="16"/>
      <c r="F77" s="7"/>
    </row>
    <row r="78" spans="1:6" ht="12.75">
      <c r="A78" s="9"/>
      <c r="B78" s="14"/>
      <c r="C78" s="8"/>
      <c r="D78" s="3"/>
      <c r="E78" s="3"/>
      <c r="F78" s="7"/>
    </row>
    <row r="79" spans="1:6" ht="12.75">
      <c r="A79" s="9"/>
      <c r="B79" s="13"/>
      <c r="C79" s="15"/>
      <c r="D79" s="20"/>
      <c r="E79" s="16"/>
      <c r="F79" s="7"/>
    </row>
    <row r="80" spans="1:6" ht="12.75">
      <c r="A80" s="9"/>
      <c r="B80" s="5"/>
      <c r="C80" s="8"/>
      <c r="D80" s="3"/>
      <c r="E80" s="3"/>
      <c r="F80" s="7"/>
    </row>
    <row r="81" spans="1:6" ht="12.75">
      <c r="A81" s="9"/>
      <c r="B81" s="5"/>
      <c r="C81" s="8"/>
      <c r="D81" s="3"/>
      <c r="E81" s="3"/>
      <c r="F81" s="7"/>
    </row>
    <row r="82" spans="1:6" ht="12.75">
      <c r="A82" s="9"/>
      <c r="B82" s="4"/>
      <c r="C82" s="8"/>
      <c r="D82" s="3"/>
      <c r="E82" s="3"/>
      <c r="F82" s="7"/>
    </row>
    <row r="83" spans="1:6" ht="12.75">
      <c r="A83" s="9"/>
      <c r="B83" s="5"/>
      <c r="C83" s="8"/>
      <c r="D83" s="3"/>
      <c r="E83" s="3"/>
      <c r="F83" s="7"/>
    </row>
  </sheetData>
  <sheetProtection password="9242" sheet="1"/>
  <mergeCells count="1">
    <mergeCell ref="C60:F60"/>
  </mergeCells>
  <printOptions/>
  <pageMargins left="0.984251968503937" right="0.7480314960629921" top="0" bottom="0.984251968503937" header="0.5118110236220472" footer="0.5118110236220472"/>
  <pageSetup horizontalDpi="600" verticalDpi="600" orientation="portrait" paperSize="9" scale="81" r:id="rId1"/>
  <rowBreaks count="2" manualBreakCount="2">
    <brk id="19" max="6" man="1"/>
    <brk id="2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 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Đurđa Didović</dc:creator>
  <cp:keywords/>
  <dc:description/>
  <cp:lastModifiedBy>Tomislav Regvart</cp:lastModifiedBy>
  <cp:lastPrinted>2023-10-20T13:54:59Z</cp:lastPrinted>
  <dcterms:created xsi:type="dcterms:W3CDTF">2008-02-23T20:21:51Z</dcterms:created>
  <dcterms:modified xsi:type="dcterms:W3CDTF">2024-06-27T08:17:05Z</dcterms:modified>
  <cp:category/>
  <cp:version/>
  <cp:contentType/>
  <cp:contentStatus/>
</cp:coreProperties>
</file>